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60" windowWidth="20730" windowHeight="11100" tabRatio="601" firstSheet="1" activeTab="2"/>
  </bookViews>
  <sheets>
    <sheet name="foxz" sheetId="15" state="veryHidden" r:id="rId1"/>
    <sheet name="Biểu 81" sheetId="1" r:id="rId2"/>
    <sheet name="Biểu 82" sheetId="3" r:id="rId3"/>
    <sheet name="Bieu 83" sheetId="13" r:id="rId4"/>
    <sheet name="Biểu 84" sheetId="12" r:id="rId5"/>
    <sheet name="BIEU 85" sheetId="5" r:id="rId6"/>
    <sheet name="BIEU 86" sheetId="6" r:id="rId7"/>
    <sheet name="BIEU 87" sheetId="7" r:id="rId8"/>
    <sheet name="Biêu 88" sheetId="8" r:id="rId9"/>
    <sheet name="Biêu 89" sheetId="9" r:id="rId10"/>
    <sheet name="Biêu 90" sheetId="10" r:id="rId11"/>
    <sheet name="Biêu 91" sheetId="11" r:id="rId12"/>
    <sheet name="BIEU 92" sheetId="14" r:id="rId13"/>
  </sheets>
  <externalReferences>
    <externalReference r:id="rId14"/>
  </externalReferences>
  <definedNames>
    <definedName name="_xlnm.Print_Titles" localSheetId="2">'Biểu 82'!$6:$8</definedName>
    <definedName name="_xlnm.Print_Titles" localSheetId="4">'Biểu 84'!$9:$10</definedName>
    <definedName name="_xlnm.Print_Titles" localSheetId="6">'BIEU 86'!$7:$9</definedName>
    <definedName name="_xlnm.Print_Titles" localSheetId="7">'BIEU 87'!$6:$8</definedName>
    <definedName name="_xlnm.Print_Titles" localSheetId="8">'Biêu 88'!$7:$10</definedName>
    <definedName name="_xlnm.Print_Titles" localSheetId="12">'BIEU 92'!$6:$11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4" l="1"/>
  <c r="M20" i="14" l="1"/>
  <c r="K20" i="14"/>
  <c r="H20" i="14"/>
  <c r="M19" i="14"/>
  <c r="I19" i="14"/>
  <c r="H19" i="14"/>
  <c r="M18" i="14"/>
  <c r="H18" i="14"/>
  <c r="L15" i="14"/>
  <c r="K15" i="14"/>
  <c r="G15" i="14"/>
  <c r="F31" i="14" l="1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F14" i="14"/>
  <c r="E11" i="8" l="1"/>
  <c r="H11" i="8"/>
  <c r="I11" i="8"/>
  <c r="J11" i="8"/>
  <c r="K11" i="8"/>
  <c r="L11" i="8"/>
  <c r="O60" i="8"/>
  <c r="O61" i="8"/>
  <c r="O62" i="8"/>
  <c r="O11" i="8" s="1"/>
  <c r="O59" i="8"/>
  <c r="N52" i="8"/>
  <c r="N53" i="8"/>
  <c r="N54" i="8"/>
  <c r="N55" i="8"/>
  <c r="N56" i="8"/>
  <c r="N57" i="8"/>
  <c r="N58" i="8"/>
  <c r="N51" i="8"/>
  <c r="N11" i="8" s="1"/>
  <c r="M50" i="8"/>
  <c r="M11" i="8" s="1"/>
  <c r="K50" i="8"/>
  <c r="G49" i="8"/>
  <c r="G11" i="8" s="1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15" i="8"/>
  <c r="D13" i="8"/>
  <c r="D12" i="8"/>
  <c r="D11" i="8" s="1"/>
  <c r="D11" i="7"/>
  <c r="K11" i="7"/>
  <c r="D11" i="6"/>
  <c r="F11" i="6"/>
  <c r="G11" i="6"/>
  <c r="H11" i="6"/>
  <c r="I11" i="6"/>
  <c r="J11" i="6"/>
  <c r="E48" i="6"/>
  <c r="F48" i="8" s="1"/>
  <c r="F11" i="8" s="1"/>
  <c r="D27" i="13"/>
  <c r="D26" i="13"/>
  <c r="D22" i="13"/>
  <c r="D21" i="13"/>
  <c r="D20" i="13"/>
  <c r="D19" i="13"/>
  <c r="D18" i="13"/>
  <c r="D14" i="13"/>
  <c r="E11" i="6" l="1"/>
  <c r="C26" i="3"/>
  <c r="C24" i="3" s="1"/>
  <c r="C31" i="3" s="1"/>
  <c r="C12" i="3"/>
  <c r="C10" i="3" s="1"/>
  <c r="C18" i="3" s="1"/>
  <c r="C13" i="1"/>
  <c r="C10" i="1"/>
  <c r="C9" i="1" s="1"/>
  <c r="G29" i="14" l="1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Z26" i="14"/>
  <c r="Y26" i="14"/>
  <c r="X26" i="14"/>
  <c r="W26" i="14"/>
  <c r="V26" i="14"/>
  <c r="U26" i="14"/>
  <c r="U12" i="14" s="1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Y22" i="14"/>
  <c r="H22" i="14"/>
  <c r="Z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G22" i="14"/>
  <c r="F22" i="14"/>
  <c r="H17" i="14"/>
  <c r="R17" i="14"/>
  <c r="K17" i="14"/>
  <c r="P17" i="14"/>
  <c r="Z17" i="14"/>
  <c r="X17" i="14"/>
  <c r="W17" i="14"/>
  <c r="V17" i="14"/>
  <c r="U17" i="14"/>
  <c r="T17" i="14"/>
  <c r="S17" i="14"/>
  <c r="M17" i="14"/>
  <c r="L17" i="14"/>
  <c r="J17" i="14"/>
  <c r="I17" i="14"/>
  <c r="G17" i="14"/>
  <c r="F17" i="14"/>
  <c r="Y14" i="14"/>
  <c r="Z14" i="14"/>
  <c r="X14" i="14"/>
  <c r="X12" i="14" s="1"/>
  <c r="W14" i="14"/>
  <c r="V14" i="14"/>
  <c r="U14" i="14"/>
  <c r="T14" i="14"/>
  <c r="T12" i="14" s="1"/>
  <c r="S14" i="14"/>
  <c r="R14" i="14"/>
  <c r="Q14" i="14"/>
  <c r="P14" i="14"/>
  <c r="O14" i="14"/>
  <c r="N14" i="14"/>
  <c r="M14" i="14"/>
  <c r="L14" i="14"/>
  <c r="L12" i="14" s="1"/>
  <c r="K14" i="14"/>
  <c r="J14" i="14"/>
  <c r="I14" i="14"/>
  <c r="H14" i="14"/>
  <c r="G14" i="14"/>
  <c r="A5" i="14"/>
  <c r="C15" i="7"/>
  <c r="C14" i="7"/>
  <c r="C13" i="7"/>
  <c r="C12" i="7"/>
  <c r="C11" i="7"/>
  <c r="O10" i="7"/>
  <c r="N10" i="7"/>
  <c r="M10" i="7"/>
  <c r="L10" i="7"/>
  <c r="K10" i="7"/>
  <c r="J10" i="7"/>
  <c r="I10" i="7"/>
  <c r="H10" i="7"/>
  <c r="G10" i="7"/>
  <c r="F10" i="7"/>
  <c r="E10" i="7"/>
  <c r="D10" i="7"/>
  <c r="I12" i="14" l="1"/>
  <c r="Z12" i="14"/>
  <c r="M12" i="14"/>
  <c r="V12" i="14"/>
  <c r="K12" i="14"/>
  <c r="J12" i="14"/>
  <c r="G12" i="14"/>
  <c r="F12" i="14"/>
  <c r="R12" i="14"/>
  <c r="S12" i="14"/>
  <c r="W12" i="14"/>
  <c r="Q17" i="14"/>
  <c r="Q12" i="14" s="1"/>
  <c r="H12" i="14"/>
  <c r="P12" i="14"/>
  <c r="Y17" i="14"/>
  <c r="Y12" i="14" s="1"/>
  <c r="C10" i="7"/>
  <c r="C34" i="3"/>
  <c r="D30" i="13" s="1"/>
  <c r="O17" i="14" l="1"/>
  <c r="O12" i="14" s="1"/>
  <c r="N17" i="14"/>
  <c r="N12" i="14" s="1"/>
  <c r="A5" i="10"/>
  <c r="C22" i="9" l="1"/>
  <c r="C50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1" i="8"/>
  <c r="C52" i="8"/>
  <c r="C53" i="8"/>
  <c r="C54" i="8"/>
  <c r="C55" i="8"/>
  <c r="C56" i="8"/>
  <c r="C57" i="8"/>
  <c r="C58" i="8"/>
  <c r="C59" i="8"/>
  <c r="C60" i="8"/>
  <c r="C61" i="8"/>
  <c r="C62" i="8"/>
  <c r="C12" i="8"/>
  <c r="C11" i="8" s="1"/>
  <c r="C64" i="6"/>
  <c r="D10" i="6"/>
  <c r="G10" i="6"/>
  <c r="C43" i="6"/>
  <c r="C44" i="6"/>
  <c r="C42" i="6"/>
  <c r="C45" i="6"/>
  <c r="C46" i="6"/>
  <c r="C47" i="6"/>
  <c r="C12" i="6"/>
  <c r="C55" i="6"/>
  <c r="C56" i="6"/>
  <c r="C57" i="6"/>
  <c r="C58" i="6"/>
  <c r="C35" i="5"/>
  <c r="C34" i="5"/>
  <c r="C33" i="5"/>
  <c r="F63" i="6" s="1"/>
  <c r="C21" i="5"/>
  <c r="C12" i="5"/>
  <c r="E13" i="12"/>
  <c r="E12" i="12" s="1"/>
  <c r="D13" i="12"/>
  <c r="D12" i="12" s="1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E28" i="12"/>
  <c r="D28" i="12"/>
  <c r="C28" i="12" s="1"/>
  <c r="A5" i="12"/>
  <c r="C11" i="13"/>
  <c r="C10" i="13" s="1"/>
  <c r="D11" i="13"/>
  <c r="D10" i="13" s="1"/>
  <c r="D11" i="12" l="1"/>
  <c r="C13" i="12"/>
  <c r="F10" i="6"/>
  <c r="C63" i="6"/>
  <c r="C21" i="9"/>
  <c r="J21" i="9" s="1"/>
  <c r="C20" i="9"/>
  <c r="J20" i="9" s="1"/>
  <c r="C12" i="12"/>
  <c r="E11" i="12"/>
  <c r="C11" i="12" s="1"/>
  <c r="A5" i="13" l="1"/>
  <c r="A5" i="3"/>
  <c r="C19" i="1"/>
  <c r="C18" i="1" s="1"/>
  <c r="C12" i="9" l="1"/>
  <c r="G11" i="9"/>
  <c r="C61" i="6"/>
  <c r="C62" i="6"/>
  <c r="N23" i="11" l="1"/>
  <c r="D23" i="11" s="1"/>
  <c r="N25" i="11"/>
  <c r="N26" i="11"/>
  <c r="D26" i="11" s="1"/>
  <c r="C60" i="6"/>
  <c r="E10" i="6"/>
  <c r="H10" i="6"/>
  <c r="K11" i="6"/>
  <c r="C14" i="6"/>
  <c r="C15" i="6"/>
  <c r="C16" i="6"/>
  <c r="C17" i="6"/>
  <c r="C18" i="6"/>
  <c r="C19" i="6"/>
  <c r="C20" i="6"/>
  <c r="C21" i="6"/>
  <c r="C23" i="6"/>
  <c r="C24" i="6"/>
  <c r="C25" i="6"/>
  <c r="C26" i="6"/>
  <c r="C27" i="6"/>
  <c r="C28" i="6"/>
  <c r="C29" i="6"/>
  <c r="C30" i="6"/>
  <c r="C31" i="6"/>
  <c r="C32" i="6"/>
  <c r="C33" i="6"/>
  <c r="C34" i="6"/>
  <c r="C36" i="6"/>
  <c r="C37" i="6"/>
  <c r="C38" i="6"/>
  <c r="C39" i="6"/>
  <c r="C40" i="6"/>
  <c r="C41" i="6"/>
  <c r="C49" i="6"/>
  <c r="C48" i="6"/>
  <c r="C50" i="6"/>
  <c r="C59" i="6"/>
  <c r="C12" i="10"/>
  <c r="G11" i="11"/>
  <c r="H11" i="11"/>
  <c r="I11" i="11"/>
  <c r="J11" i="11"/>
  <c r="K11" i="11"/>
  <c r="K10" i="11" s="1"/>
  <c r="J10" i="11" s="1"/>
  <c r="F10" i="11" s="1"/>
  <c r="C14" i="11"/>
  <c r="C13" i="11"/>
  <c r="C15" i="11"/>
  <c r="F12" i="11"/>
  <c r="F13" i="11"/>
  <c r="F15" i="11"/>
  <c r="N11" i="11"/>
  <c r="L10" i="11"/>
  <c r="S28" i="11"/>
  <c r="S27" i="11" s="1"/>
  <c r="F11" i="11"/>
  <c r="R11" i="11"/>
  <c r="N12" i="11"/>
  <c r="D12" i="11"/>
  <c r="D11" i="11" s="1"/>
  <c r="N13" i="11"/>
  <c r="D13" i="11"/>
  <c r="N15" i="11"/>
  <c r="O16" i="11"/>
  <c r="O10" i="11" s="1"/>
  <c r="N10" i="11" s="1"/>
  <c r="D10" i="11" s="1"/>
  <c r="R16" i="11"/>
  <c r="R10" i="11" s="1"/>
  <c r="Q10" i="11" s="1"/>
  <c r="Q28" i="11"/>
  <c r="M28" i="11" s="1"/>
  <c r="N18" i="11"/>
  <c r="D18" i="11" s="1"/>
  <c r="N19" i="11"/>
  <c r="N20" i="11"/>
  <c r="D20" i="11"/>
  <c r="N21" i="11"/>
  <c r="N22" i="11"/>
  <c r="N24" i="11"/>
  <c r="D24" i="11" s="1"/>
  <c r="N27" i="11"/>
  <c r="N28" i="11"/>
  <c r="D28" i="11"/>
  <c r="D22" i="11"/>
  <c r="D15" i="11"/>
  <c r="N17" i="11"/>
  <c r="E9" i="10"/>
  <c r="D17" i="11"/>
  <c r="C51" i="6"/>
  <c r="I10" i="6"/>
  <c r="J10" i="6"/>
  <c r="C53" i="6"/>
  <c r="C52" i="6"/>
  <c r="C13" i="6"/>
  <c r="B12" i="11"/>
  <c r="K66" i="6"/>
  <c r="C66" i="6" s="1"/>
  <c r="C13" i="9"/>
  <c r="C14" i="9"/>
  <c r="J14" i="9" s="1"/>
  <c r="C15" i="9"/>
  <c r="J15" i="9" s="1"/>
  <c r="C16" i="9"/>
  <c r="J16" i="9" s="1"/>
  <c r="C17" i="9"/>
  <c r="J17" i="9" s="1"/>
  <c r="C18" i="9"/>
  <c r="J18" i="9" s="1"/>
  <c r="C19" i="9"/>
  <c r="J19" i="9" s="1"/>
  <c r="J22" i="9"/>
  <c r="C23" i="9"/>
  <c r="J23" i="9" s="1"/>
  <c r="J12" i="9"/>
  <c r="D9" i="10"/>
  <c r="A5" i="5"/>
  <c r="A5" i="6" s="1"/>
  <c r="C11" i="5"/>
  <c r="C10" i="5" s="1"/>
  <c r="C8" i="5" s="1"/>
  <c r="A14" i="5"/>
  <c r="A15" i="5" s="1"/>
  <c r="A17" i="5"/>
  <c r="A18" i="5" s="1"/>
  <c r="A19" i="5" s="1"/>
  <c r="A20" i="5" s="1"/>
  <c r="A24" i="12"/>
  <c r="E11" i="9"/>
  <c r="F11" i="9"/>
  <c r="H11" i="9"/>
  <c r="I11" i="9"/>
  <c r="C54" i="6"/>
  <c r="C11" i="6" l="1"/>
  <c r="N16" i="11"/>
  <c r="D16" i="11" s="1"/>
  <c r="A4" i="7"/>
  <c r="A5" i="8"/>
  <c r="A5" i="9" s="1"/>
  <c r="A4" i="11" s="1"/>
  <c r="F10" i="10"/>
  <c r="C10" i="10" s="1"/>
  <c r="C28" i="11"/>
  <c r="M10" i="11"/>
  <c r="E10" i="11"/>
  <c r="C10" i="11" s="1"/>
  <c r="S26" i="11"/>
  <c r="Q27" i="11"/>
  <c r="E27" i="11" s="1"/>
  <c r="D27" i="11"/>
  <c r="D21" i="11"/>
  <c r="D19" i="11"/>
  <c r="E28" i="11"/>
  <c r="D25" i="11"/>
  <c r="D11" i="9"/>
  <c r="J13" i="9"/>
  <c r="J11" i="9" s="1"/>
  <c r="C11" i="9"/>
  <c r="S25" i="11" l="1"/>
  <c r="Q26" i="11"/>
  <c r="M27" i="11"/>
  <c r="C27" i="11" l="1"/>
  <c r="F11" i="10"/>
  <c r="C11" i="10" s="1"/>
  <c r="E26" i="11"/>
  <c r="M26" i="11"/>
  <c r="Q25" i="11"/>
  <c r="S24" i="11"/>
  <c r="C26" i="11" l="1"/>
  <c r="F13" i="10"/>
  <c r="C13" i="10" s="1"/>
  <c r="Q24" i="11"/>
  <c r="S23" i="11"/>
  <c r="E25" i="11"/>
  <c r="M25" i="11"/>
  <c r="S22" i="11" l="1"/>
  <c r="Q23" i="11"/>
  <c r="E24" i="11"/>
  <c r="M24" i="11"/>
  <c r="C24" i="11" s="1"/>
  <c r="C25" i="11"/>
  <c r="F14" i="10"/>
  <c r="C14" i="10" s="1"/>
  <c r="E23" i="11" l="1"/>
  <c r="M23" i="11"/>
  <c r="S21" i="11"/>
  <c r="Q22" i="11"/>
  <c r="M22" i="11" l="1"/>
  <c r="C22" i="11" s="1"/>
  <c r="E22" i="11"/>
  <c r="S20" i="11"/>
  <c r="Q21" i="11"/>
  <c r="F15" i="10"/>
  <c r="C15" i="10" s="1"/>
  <c r="C23" i="11"/>
  <c r="E21" i="11" l="1"/>
  <c r="M21" i="11"/>
  <c r="C21" i="11" s="1"/>
  <c r="Q20" i="11"/>
  <c r="S19" i="11"/>
  <c r="E20" i="11" l="1"/>
  <c r="M20" i="11"/>
  <c r="Q19" i="11"/>
  <c r="S18" i="11"/>
  <c r="S17" i="11" l="1"/>
  <c r="Q18" i="11"/>
  <c r="E19" i="11"/>
  <c r="M19" i="11"/>
  <c r="F19" i="10"/>
  <c r="C19" i="10" s="1"/>
  <c r="C20" i="11"/>
  <c r="F18" i="10" l="1"/>
  <c r="C18" i="10" s="1"/>
  <c r="C19" i="11"/>
  <c r="E18" i="11"/>
  <c r="M18" i="11"/>
  <c r="Q17" i="11"/>
  <c r="S16" i="11"/>
  <c r="S15" i="11" s="1"/>
  <c r="C18" i="11" l="1"/>
  <c r="F17" i="10"/>
  <c r="C17" i="10" s="1"/>
  <c r="S13" i="11"/>
  <c r="Q15" i="11"/>
  <c r="M15" i="11" s="1"/>
  <c r="Q16" i="11"/>
  <c r="E16" i="11" s="1"/>
  <c r="C16" i="11" s="1"/>
  <c r="E17" i="11"/>
  <c r="M17" i="11"/>
  <c r="C17" i="11" l="1"/>
  <c r="F16" i="10"/>
  <c r="M16" i="11"/>
  <c r="S12" i="11"/>
  <c r="Q13" i="11"/>
  <c r="M13" i="11" s="1"/>
  <c r="Q12" i="11" l="1"/>
  <c r="S11" i="11"/>
  <c r="Q11" i="11" s="1"/>
  <c r="M11" i="11" s="1"/>
  <c r="F9" i="10"/>
  <c r="C16" i="10"/>
  <c r="C9" i="10" s="1"/>
  <c r="K65" i="6" s="1"/>
  <c r="K10" i="6" l="1"/>
  <c r="C65" i="6"/>
  <c r="C10" i="6" s="1"/>
  <c r="M12" i="11"/>
  <c r="E12" i="11"/>
  <c r="C12" i="11" l="1"/>
  <c r="C11" i="11" s="1"/>
  <c r="E11" i="11"/>
</calcChain>
</file>

<file path=xl/sharedStrings.xml><?xml version="1.0" encoding="utf-8"?>
<sst xmlns="http://schemas.openxmlformats.org/spreadsheetml/2006/main" count="650" uniqueCount="284">
  <si>
    <t>Đơn vị: Triệu đồng</t>
  </si>
  <si>
    <t>STT</t>
  </si>
  <si>
    <t>A</t>
  </si>
  <si>
    <t>B</t>
  </si>
  <si>
    <t>TỔNG NGUỒN THU NGÂN SÁCH HUYỆN</t>
  </si>
  <si>
    <t>I</t>
  </si>
  <si>
    <t>-</t>
  </si>
  <si>
    <t>II</t>
  </si>
  <si>
    <t>Thu bổ sung từ ngân sách cấp trên</t>
  </si>
  <si>
    <t>Thu bổ sung cân đối</t>
  </si>
  <si>
    <t>Thu bổ sung có mục tiêu</t>
  </si>
  <si>
    <t>III</t>
  </si>
  <si>
    <t>Thu kết dư</t>
  </si>
  <si>
    <t>IV</t>
  </si>
  <si>
    <t>Thu chuyển nguồn từ năm trước chuyển sang</t>
  </si>
  <si>
    <t>TỔNG CHI NGÂN SÁCH HUYỆN</t>
  </si>
  <si>
    <t>Chi đầu tư phát triển</t>
  </si>
  <si>
    <t>Chi thường xuyên</t>
  </si>
  <si>
    <t>Dự phòng ngân sách</t>
  </si>
  <si>
    <t>Chi tạo nguồn, điều chỉnh tiền lương</t>
  </si>
  <si>
    <t>Chi chuyển nguồn sang năm sau</t>
  </si>
  <si>
    <t>NGÂN SÁCH CẤP HUYỆN</t>
  </si>
  <si>
    <t>Nguồn thu ngân sách</t>
  </si>
  <si>
    <t>Thu ngân sách được hưởng theo phân cấp</t>
  </si>
  <si>
    <t>Chi ngân sách</t>
  </si>
  <si>
    <t>Chi bổ sung cho ngân sách xã</t>
  </si>
  <si>
    <t>Chi bổ sung cân đối</t>
  </si>
  <si>
    <t>Chi bổ sung có mục tiêu</t>
  </si>
  <si>
    <t>TỔNG THU NGÂN SÁCH NHÀ NƯỚC</t>
  </si>
  <si>
    <t>Thu nội địa</t>
  </si>
  <si>
    <t>Thuế thu nhập cá nhân</t>
  </si>
  <si>
    <t>Lệ phí trước bạ</t>
  </si>
  <si>
    <t>Thu tiền sử dụng đất</t>
  </si>
  <si>
    <t>Thu tiền cấp quyền khai thác khoáng sản</t>
  </si>
  <si>
    <t>Thu khác ngân sách</t>
  </si>
  <si>
    <t>Nội dung</t>
  </si>
  <si>
    <t>Ngân sách huyện</t>
  </si>
  <si>
    <t xml:space="preserve">Chia ra </t>
  </si>
  <si>
    <t>Ngân sách cấp huyện</t>
  </si>
  <si>
    <t>1=2+3</t>
  </si>
  <si>
    <t>Chi giáo dục - đào tạo và dạy nghề</t>
  </si>
  <si>
    <t>Chi khoa học và công nghệ</t>
  </si>
  <si>
    <t>Chi đầu tư phát triển khác</t>
  </si>
  <si>
    <t xml:space="preserve">CHI BỔ SUNG CÂN ĐỐI CHO NGÂN SÁCH XÃ </t>
  </si>
  <si>
    <t>Chi y tế, dân số và gia đình</t>
  </si>
  <si>
    <t>Chi phát thanh, truyền hình, thông tấn</t>
  </si>
  <si>
    <t>Chi thể dục thể thao</t>
  </si>
  <si>
    <t>Chi bảo vệ môi trường</t>
  </si>
  <si>
    <t>Chi các hoạt động kinh tế</t>
  </si>
  <si>
    <t>TÊN ĐƠN VỊ</t>
  </si>
  <si>
    <t xml:space="preserve">TỔNG SỐ 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</si>
  <si>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</si>
  <si>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</si>
  <si>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</si>
  <si>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</si>
  <si>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SỐ</t>
  </si>
  <si>
    <t>CHI THƯỜNG XUYÊN</t>
  </si>
  <si>
    <t>CÁC CƠ QUAN, TỔ CHỨC</t>
  </si>
  <si>
    <t xml:space="preserve">CHI BỔ SUNG CÓ MỤC TIÊU CHO NGÂN SÁCH XÃ </t>
  </si>
  <si>
    <t>V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</si>
  <si>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</si>
  <si>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</si>
  <si>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</si>
  <si>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</si>
  <si>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</si>
  <si>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</si>
  <si>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</si>
  <si>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</si>
  <si>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</si>
  <si>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</si>
  <si>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</si>
  <si>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</si>
  <si>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</si>
  <si>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Tên đơn vị</t>
  </si>
  <si>
    <t>Tổng thu NSNN trên địa bàn</t>
  </si>
  <si>
    <t>Thu ngân sách xã được hưởng theo phân cấp</t>
  </si>
  <si>
    <t>Số bổ sung cân đối từ ngân sách cấp huyện</t>
  </si>
  <si>
    <t>Chi bổ sung thực hiện điều chỉnh tiền lương</t>
  </si>
  <si>
    <t>Tổng chi cân đối ngân sách xã</t>
  </si>
  <si>
    <t>Tổng số</t>
  </si>
  <si>
    <t>Thu ngân sách xã hưởng 100%</t>
  </si>
  <si>
    <t xml:space="preserve">Thu ngân sách xã hưởng từ các khoản thu phân chia </t>
  </si>
  <si>
    <t>Bổ sung vốn đầu tư để thực hiện các chương trình mục tiêu, nhiệm vụ</t>
  </si>
  <si>
    <t>Bổ sung vốn sự nghiệp để thực hiện các chế độ, chính sách, nhiệm vụ</t>
  </si>
  <si>
    <t>Trong đó</t>
  </si>
  <si>
    <t>Đầu tư phát triển</t>
  </si>
  <si>
    <t>Kinh phí sự nghiệp</t>
  </si>
  <si>
    <t>Vốn trong nước</t>
  </si>
  <si>
    <t>Vốn ngoài nước</t>
  </si>
  <si>
    <t>2=5+12</t>
  </si>
  <si>
    <t>3=8+15</t>
  </si>
  <si>
    <t>4=5+8</t>
  </si>
  <si>
    <t>5=6+7</t>
  </si>
  <si>
    <t>8=9+10</t>
  </si>
  <si>
    <t>11=12+15</t>
  </si>
  <si>
    <t>12=13+14</t>
  </si>
  <si>
    <t>15=16+17</t>
  </si>
  <si>
    <t>Biểu số 90/CK-NSNN</t>
  </si>
  <si>
    <t>Biểu số 89/CK-NSNN</t>
  </si>
  <si>
    <t>Biểu số 88/CK-NSNN</t>
  </si>
  <si>
    <t>Biểu số 86/CK-NSNN</t>
  </si>
  <si>
    <t>Biểu số 85/CK-NSNN</t>
  </si>
  <si>
    <t>Biểu số 84/CK-NSNN</t>
  </si>
  <si>
    <t>Biểu số 91/CK-NSNN</t>
  </si>
  <si>
    <t>Bổ sung thực hiện các chương trình 
mục tiêu quốc gia</t>
  </si>
  <si>
    <t>CHI THƯỜNG XUYÊN (KHÔNG KỂ CHƯƠNG TRÌNH MTQG)</t>
  </si>
  <si>
    <t>TỔNG 
SỐ</t>
  </si>
  <si>
    <t>CHI ĐTPT (KHÔNG KỂ CHƯƠNG TRÌNH MTQG)</t>
  </si>
  <si>
    <t>CHI 
ĐTPT</t>
  </si>
  <si>
    <t>Chi cân đối ngân sách</t>
  </si>
  <si>
    <t>Trong đó: Chia theo lĩnh vực</t>
  </si>
  <si>
    <t>Chi đảm bảo xã hội</t>
  </si>
  <si>
    <t>Chi quản lý hành chính, đảng, đoàn thể</t>
  </si>
  <si>
    <t xml:space="preserve"> -</t>
  </si>
  <si>
    <t>Chi sự nghiệp văn hóa</t>
  </si>
  <si>
    <t>Văn phòng HĐND-UBND huyện</t>
  </si>
  <si>
    <t>UBMTTQ huyện</t>
  </si>
  <si>
    <t>Trung tâm BDCT huyện</t>
  </si>
  <si>
    <t>Ngân sách xã</t>
  </si>
  <si>
    <t>CHI TDTT</t>
  </si>
  <si>
    <t>CHI VHTT</t>
  </si>
  <si>
    <t>Thu viện trợ</t>
  </si>
  <si>
    <t>C</t>
  </si>
  <si>
    <t>CHI BỔ SUNG CHO NS CẤP DƯỚI</t>
  </si>
  <si>
    <t>ỦY BAN NHÂN DÂN HUYỆN</t>
  </si>
  <si>
    <t>Văn phòng Huyện ủy</t>
  </si>
  <si>
    <t>Chương trình mục tiêu quốc gia NTM</t>
  </si>
  <si>
    <t>Phòng Giáo dục và ĐT huyện</t>
  </si>
  <si>
    <t>Trung Tâm UDKHKT và BVCTVN</t>
  </si>
  <si>
    <t>Chương trình mục tiêu quốc gia Y tế Dân số, Giảm nghèo bền vững</t>
  </si>
  <si>
    <t>Chương trình Mục tiêu Y tế- Dân số</t>
  </si>
  <si>
    <t>Chương trình Mục tiêu Giảm nghèo bền vững</t>
  </si>
  <si>
    <t>Đào tạo nghề cho lao động nông thôn</t>
  </si>
  <si>
    <t>Trung tâm Y tế huyện</t>
  </si>
  <si>
    <t>Dự toán</t>
  </si>
  <si>
    <t>Hội người cao tuổi</t>
  </si>
  <si>
    <t>Hội người mù</t>
  </si>
  <si>
    <t>TT</t>
  </si>
  <si>
    <t>Thu ngân sách huyện hưởng theo phân cấp</t>
  </si>
  <si>
    <t>Các khoản thu NS huyện hưởng 100%</t>
  </si>
  <si>
    <t>Các khoản thu phân chia NS huyện hưởng theo tỷ lệ %</t>
  </si>
  <si>
    <t>Bổ sung cân đối</t>
  </si>
  <si>
    <t>Bổ sung có mục tiêu</t>
  </si>
  <si>
    <t>Thu chuyển nguồn ngân sách năm trước</t>
  </si>
  <si>
    <t>Dự phòng</t>
  </si>
  <si>
    <t>81/CK-NSNN</t>
  </si>
  <si>
    <t xml:space="preserve">    ỦY BAN NHÂN DÂN</t>
  </si>
  <si>
    <t xml:space="preserve">           HUYỆN LỘC HÀ</t>
  </si>
  <si>
    <t>(Dự toán đã được HĐND quyết định)</t>
  </si>
  <si>
    <t>Bổ sung từ ngân sách cấp trên</t>
  </si>
  <si>
    <t>Chi cân đối ngân sách huyện</t>
  </si>
  <si>
    <t>Chi tạo nguồn điều chỉnh tiền lương</t>
  </si>
  <si>
    <t>Chi các chương trình mục tiêu</t>
  </si>
  <si>
    <t>Chi các chương trình mục tiêu quốc gia</t>
  </si>
  <si>
    <t>Chi các chương trình mục tiêu, nhiệm vụ</t>
  </si>
  <si>
    <t>Nguồn thu ngân sách xã</t>
  </si>
  <si>
    <t>82/CK-NSNN</t>
  </si>
  <si>
    <t>Chi thuộc nhiệm vụ của NS cấp huyện</t>
  </si>
  <si>
    <t>83/CK-NSNN</t>
  </si>
  <si>
    <t>Thu NSNN</t>
  </si>
  <si>
    <t>Thu NS huyện</t>
  </si>
  <si>
    <t>Thu từ khu vực DNNN do trung ương quản lý</t>
  </si>
  <si>
    <t>Thu từ khu vực DNNN do địa phương quản lý</t>
  </si>
  <si>
    <t>Thu từ khu vực doanh nghiệp có vốn đầu tư nước ngoài</t>
  </si>
  <si>
    <t>Thuế bảo vệ môi trường</t>
  </si>
  <si>
    <t>Thu từ khu vực kinh tế ngoài quốc doanh</t>
  </si>
  <si>
    <t>Phí, lệ phí</t>
  </si>
  <si>
    <t>Tiền cho thuê đất, mặt nước</t>
  </si>
  <si>
    <t>Tiền cho thuê và tiền bán nhà ở thuộc sở hữu nhà nước</t>
  </si>
  <si>
    <t>Thu từ hoạt động xổ số kiến thiết</t>
  </si>
  <si>
    <t>Thu từ quỹ đất công ích và hoa lợi công sản khác</t>
  </si>
  <si>
    <t>CHI CÂN ĐỐI NGÂN SÁCH HUYỆN</t>
  </si>
  <si>
    <t>Trong đó: Chia theo nguồn vốn</t>
  </si>
  <si>
    <t>Chi đầu tư từ nguồn thu tiền sử dụng đất</t>
  </si>
  <si>
    <t>Chi đầu tư từ nguồn thu xổ số kiến thiết</t>
  </si>
  <si>
    <t>Chi đầu tư cho các dự án</t>
  </si>
  <si>
    <t>CHI CHUYỂN NGUỒN SANG NĂM SAU</t>
  </si>
  <si>
    <t xml:space="preserve">Trong đó: </t>
  </si>
  <si>
    <t>Chi hoạt động của cơ quan quản lý nhà nước, đảng, đoàn thể</t>
  </si>
  <si>
    <t>Đoàn TNCS HCM</t>
  </si>
  <si>
    <t>Hội LHPN</t>
  </si>
  <si>
    <t>Hội Nông dân</t>
  </si>
  <si>
    <t>Hội Cựu chiến binh</t>
  </si>
  <si>
    <t>Hội Chữ thập đỏ</t>
  </si>
  <si>
    <t>Trung tâm GDNN - GDTX</t>
  </si>
  <si>
    <t>Khối THCS</t>
  </si>
  <si>
    <t>Thạch Kim</t>
  </si>
  <si>
    <t>Tân Vịnh</t>
  </si>
  <si>
    <t>Thạch Bằng</t>
  </si>
  <si>
    <t>Mỹ Châu</t>
  </si>
  <si>
    <t>Thụ Hậu</t>
  </si>
  <si>
    <t>Hồng Tân</t>
  </si>
  <si>
    <t>Bình An Thịnh</t>
  </si>
  <si>
    <t>Khối Tiểu học</t>
  </si>
  <si>
    <t xml:space="preserve">Hộ Độ </t>
  </si>
  <si>
    <t>Mai Phụ</t>
  </si>
  <si>
    <t>Thạch Châu</t>
  </si>
  <si>
    <t>Thạch Mỹ</t>
  </si>
  <si>
    <t>Ích Hậu</t>
  </si>
  <si>
    <t>Thụ Lộc</t>
  </si>
  <si>
    <t>Hồng Lộc</t>
  </si>
  <si>
    <t>Tân Lộc</t>
  </si>
  <si>
    <t>Bình An</t>
  </si>
  <si>
    <t>Thịnh Lộc</t>
  </si>
  <si>
    <t>Khối Mầm non</t>
  </si>
  <si>
    <t>Hộ Độ</t>
  </si>
  <si>
    <t>TT Văn hóa - Truyền thông</t>
  </si>
  <si>
    <t>Phòng Lao động - TB&amp;XH</t>
  </si>
  <si>
    <t>Ban QLDA ĐTXD</t>
  </si>
  <si>
    <t>87/CK-NSNN</t>
  </si>
  <si>
    <t>Thị trấn Lộc Hà</t>
  </si>
  <si>
    <t>Ích Hâu</t>
  </si>
  <si>
    <t>Phù Lưu</t>
  </si>
  <si>
    <t>Phòng tài nguyên và Môi trường</t>
  </si>
  <si>
    <t>92/CK-NSNN</t>
  </si>
  <si>
    <t>Danh mục dự án</t>
  </si>
  <si>
    <t>Địa điểm XD</t>
  </si>
  <si>
    <t>Quyết định đầu tư</t>
  </si>
  <si>
    <t>Kế hoạch vốn giai đoạn 2021-2025 ngân sách huyện (triệu đồng)</t>
  </si>
  <si>
    <t>Dự kiến kế hoạch năm 2021</t>
  </si>
  <si>
    <t>Đã bố trí năm 2021 (triệu đồng)</t>
  </si>
  <si>
    <t>Còn phải bố trí (triệu đồng)</t>
  </si>
  <si>
    <t>Ghi chú</t>
  </si>
  <si>
    <t>Số quyết định; ngày, tháng, năm ban hành</t>
  </si>
  <si>
    <t>Cơ quan quyết định đầu tư</t>
  </si>
  <si>
    <t xml:space="preserve">TMĐT </t>
  </si>
  <si>
    <t>Trong đó: Phần khối lượng phát sinh trước ngày 31/12/2014 đến nay chưa có nguồn thanh toán</t>
  </si>
  <si>
    <t>Tổng số (tất cả các nguồn vốn)</t>
  </si>
  <si>
    <t>Trong đó:</t>
  </si>
  <si>
    <t>Ngân sách TW, tỉnh</t>
  </si>
  <si>
    <t>Ngân sách cấp huyện, xã</t>
  </si>
  <si>
    <t>Ngân sách XDCB tập trung</t>
  </si>
  <si>
    <t>TỐNG SỐ</t>
  </si>
  <si>
    <t>1</t>
  </si>
  <si>
    <t>DỰ ÁN ĐÃ HOÀN THÀNH</t>
  </si>
  <si>
    <t>Huyện Lộc Hà</t>
  </si>
  <si>
    <t>2</t>
  </si>
  <si>
    <t>DỰ ÁN CHUYỂN TIẾP</t>
  </si>
  <si>
    <t>UBND tỉnh</t>
  </si>
  <si>
    <t>UBND huyện</t>
  </si>
  <si>
    <t>DỰ ÁN KHỞI CÔNG MỚI</t>
  </si>
  <si>
    <t>CHUẨN BỊ ĐẦU TƯ</t>
  </si>
  <si>
    <t>Chương trình mục tiêu</t>
  </si>
  <si>
    <t xml:space="preserve">Nâng cấp, mở rộng tuyến đường từ Thạch Kênh đến Hồng Lộc </t>
  </si>
  <si>
    <t>1822
14/6/2019</t>
  </si>
  <si>
    <t>Xây dựng Hạ tầng và trang thiết bị Trung tâm văn hóa-Truyền thông huyện Lộc Hà</t>
  </si>
  <si>
    <t>VI</t>
  </si>
  <si>
    <t>Hoạt động quản lý đất đai:</t>
  </si>
  <si>
    <t>Thuế sử dụng đất phi nông nghiệp</t>
  </si>
  <si>
    <t>ĐVT: Nghìn đồng</t>
  </si>
  <si>
    <t>CHI KHÁC NGÂN SÁCH</t>
  </si>
  <si>
    <t>Các xã, thị trấn</t>
  </si>
  <si>
    <t>CÂN ĐỐI NGÂN SÁCH HUYỆN NĂM 2023</t>
  </si>
  <si>
    <t>CÂN ĐỐI NGUỒN THU, CHI DỰ TOÁN NGÂN SÁCH CẤP HUYỆN 
VÀ NGÂN SÁCH XÃ NĂM 2023</t>
  </si>
  <si>
    <t>DỰ TOÁN CHI NGÂN SÁCH HUYỆN, CHI NGÂN SÁCH CẤP HUYỆN
 VÀ CHI NGÂN SÁCH XÃ THEO CƠ CẤU CHI NĂM 2023</t>
  </si>
  <si>
    <t>DỰ TOÁN CHI NGÂN SÁCH CẤP HUYỆN THEO TỪNG LĨNH VỰC NĂM 2023</t>
  </si>
  <si>
    <t>DỰ TOÁN CHI NGÂN SÁCH CẤP HUYỆN CHO TỪNG CƠ QUAN, TỔ CHỨC NĂM 2023</t>
  </si>
  <si>
    <t>DỰ TOÁN CHI ĐẦU TƯ PHÁT TRIỂN CỦA NGÂN SÁCH CẤP HUYỆN 
CHO TỪNG CƠ QUAN, TỔ CHỨC THEO LĨNH VỰC NĂM 2023</t>
  </si>
  <si>
    <t>DỰ TOÁN CHI THƯỜNG XUYÊN CỦA NGÂN SÁCH CẤP HUYỆN CHO TỪNG CƠ QUAN, TỔ CHỨC THEO LĨNH VỰC NĂM 2023</t>
  </si>
  <si>
    <t>DỰ TOÁN THU, SỐ BỔ SUNG VÀ DỰ TOÁN CHI CÂN ĐỐI NGÂN SÁCH TỪNG XÃ NĂM 2023</t>
  </si>
  <si>
    <t>DỰ TOÁN CHI BỔ SUNG CÓ MỤC TIÊU TỪ NGÂN SÁCH CẤP HUYỆN CHO NGÂN SÁCH TỪNG XÃ NĂM 2023</t>
  </si>
  <si>
    <t>DỰ TOÁN CHI CHƯƠNG TRÌNH MỤC TIÊU QUỐC GIA NGÂN SÁCH CẤP HUYỆN VÀ NGÂN SÁCH XÃ NĂM 2023</t>
  </si>
  <si>
    <t>DANH MỤC CÁC CHƯƠNG TRÌNH, DỰ ÁN SỬ DỤNG VỐN NGÂN SÁCH NHÀ NƯỚC NĂM 2023</t>
  </si>
  <si>
    <t>Bố trí vốn năm 2023 (triệu đồng)</t>
  </si>
  <si>
    <t>Lũy kế khối lượng thực hiện từ khởi công đến hết 31/12/2022</t>
  </si>
  <si>
    <t>Lũy kế số vốn đã bố trí từ khởi công đến hết ngày 31/12/2022</t>
  </si>
  <si>
    <t>Dự án dự án kiến hoàn thành trước ngày 31/12/2022  (theo thứ tự ưu tiên bố trí vốn)</t>
  </si>
  <si>
    <t>Xây dựng hạ tầng cấp đất cho Nhân dân theo QĐ 37/2022/QĐ-UBND của UBND tỉnh</t>
  </si>
  <si>
    <t>Kênh tiêu Thịnh - An</t>
  </si>
  <si>
    <t>Đường nội vùng khu trung tâm hành chính giai đoạn 3</t>
  </si>
  <si>
    <t>Đường giao thông khu Trung tâm hành chính gđ 5</t>
  </si>
  <si>
    <t>Cống vành đai Cổ Ngựa thôn Liên Giang</t>
  </si>
  <si>
    <t xml:space="preserve"> Nhà học  2 tầng 10 phòng, Trường THCS Mỹ Châu</t>
  </si>
  <si>
    <t>Xây dựng nhà nhà học bộ môn và phòng chức năng Trường Tiểu học Hộ Độ</t>
  </si>
  <si>
    <t>Nâng cấp, cải tạo Trụ sở Huyện ủy</t>
  </si>
  <si>
    <t>Hạ tầng cấp đất ở xã Hộ Độ</t>
  </si>
  <si>
    <t>Đường GTNT kết hợp vào khu trang trại chăn nuôi tập trung xã Phù Lưu</t>
  </si>
  <si>
    <t>huyện Lộc Hà</t>
  </si>
  <si>
    <t xml:space="preserve">2056/
QĐ-UBND
09/7/2018  </t>
  </si>
  <si>
    <t>UBND Tỉnh</t>
  </si>
  <si>
    <t xml:space="preserve">4763/QĐ-UBND
29/10/2020 </t>
  </si>
  <si>
    <t>3282
16/6/2022</t>
  </si>
  <si>
    <t>5868
17/11/2022</t>
  </si>
  <si>
    <t>2863
07/05/2021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</si>
</sst>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\ _₫_-;_-@_-"/>
    <numFmt numFmtId="166" formatCode="_-* #,##0.00\ _₫_-;\-* #,##0.00\ _₫_-;_-* &quot;-&quot;??\ _₫_-;_-@_-"/>
    <numFmt numFmtId="167" formatCode="#,##0\ &quot;$&quot;;\-#,##0\ &quot;$&quot;"/>
    <numFmt numFmtId="168" formatCode="#,##0\ &quot;€&quot;;[Red]\-#,##0\ &quot;€&quot;"/>
    <numFmt numFmtId="169" formatCode="#,##0;[Red]#,##0"/>
    <numFmt numFmtId="170" formatCode="0.0"/>
    <numFmt numFmtId="171" formatCode="_-&quot;€&quot;* #,##0_-;\-&quot;€&quot;* #,##0_-;_-&quot;€&quot;* &quot;-&quot;_-;_-@_-"/>
    <numFmt numFmtId="172" formatCode="_-* #,##0_-;\-* #,##0_-;_-* &quot;-&quot;_-;_-@_-"/>
    <numFmt numFmtId="173" formatCode="_-&quot;€&quot;* #,##0.00_-;\-&quot;€&quot;* #,##0.00_-;_-&quot;€&quot;* &quot;-&quot;??_-;_-@_-"/>
    <numFmt numFmtId="174" formatCode="_-* #,##0.00_-;\-* #,##0.00_-;_-* &quot;-&quot;??_-;_-@_-"/>
    <numFmt numFmtId="175" formatCode="00.000"/>
    <numFmt numFmtId="176" formatCode="&quot;￥&quot;#,##0;&quot;￥&quot;\-#,##0"/>
    <numFmt numFmtId="177" formatCode="0.00_)"/>
    <numFmt numFmtId="178" formatCode="\$#,##0\ ;\(\$#,##0\)"/>
    <numFmt numFmtId="179" formatCode="&quot;\&quot;#,##0;[Red]&quot;\&quot;&quot;\&quot;\-#,##0"/>
    <numFmt numFmtId="180" formatCode="&quot;\&quot;#,##0.00;[Red]&quot;\&quot;&quot;\&quot;&quot;\&quot;&quot;\&quot;&quot;\&quot;&quot;\&quot;\-#,##0.00"/>
    <numFmt numFmtId="181" formatCode="0.000"/>
    <numFmt numFmtId="182" formatCode="&quot;$&quot;#,##0;\-&quot;$&quot;#,##0"/>
    <numFmt numFmtId="183" formatCode="&quot;$&quot;#,##0;[Red]\-&quot;$&quot;#,##0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#,##0.00\ &quot;F&quot;;[Red]\-#,##0.00\ &quot;F&quot;"/>
    <numFmt numFmtId="187" formatCode="_-* #,##0\ _F_-;\-* #,##0\ _F_-;_-* &quot;-&quot;\ _F_-;_-@_-"/>
    <numFmt numFmtId="188" formatCode="_-&quot;£&quot;* #,##0_-;\-&quot;£&quot;* #,##0_-;_-&quot;£&quot;* &quot;-&quot;_-;_-@_-"/>
    <numFmt numFmtId="189" formatCode="m/d"/>
    <numFmt numFmtId="190" formatCode="_-* #,##0.0\ _F_-;\-* #,##0.0\ _F_-;_-* &quot;-&quot;??\ _F_-;_-@_-"/>
    <numFmt numFmtId="191" formatCode="_-* #,##0\ _F_-;\-* #,##0\ _F_-;_-* &quot;-&quot;??\ _F_-;_-@_-"/>
    <numFmt numFmtId="192" formatCode="#,##0.0_);\(#,##0.0\)"/>
    <numFmt numFmtId="193" formatCode="#"/>
    <numFmt numFmtId="194" formatCode="0.0##"/>
    <numFmt numFmtId="195" formatCode="&quot;\&quot;#,##0;[Red]&quot;\&quot;\-#,##0"/>
    <numFmt numFmtId="196" formatCode="&quot;\&quot;#,##0.00;&quot;\&quot;\-#,##0.00"/>
    <numFmt numFmtId="197" formatCode="&quot;\&quot;#,##0.00;[Red]&quot;\&quot;\-#,##0.00"/>
    <numFmt numFmtId="198" formatCode="0.0%"/>
    <numFmt numFmtId="199" formatCode="#.\ ###"/>
    <numFmt numFmtId="200" formatCode=".\ ;"/>
    <numFmt numFmtId="201" formatCode="_-* #,##0.0_-;\-* #,##0.0_-;_-* &quot;-&quot;??_-;_-@_-"/>
    <numFmt numFmtId="202" formatCode="#,##0;\(#,##0\)"/>
    <numFmt numFmtId="203" formatCode="_ &quot;\&quot;* #,##0_ ;_ &quot;\&quot;* \-#,##0_ ;_ &quot;\&quot;* &quot;-&quot;_ ;_ @_ "/>
    <numFmt numFmtId="204" formatCode="_ &quot;\&quot;* #,##0.00_ ;_ &quot;\&quot;* \-#,##0.00_ ;_ &quot;\&quot;* &quot;-&quot;??_ ;_ @_ "/>
    <numFmt numFmtId="205" formatCode="_ * #,##0_ ;_ * \-#,##0_ ;_ * &quot;-&quot;_ ;_ @_ "/>
    <numFmt numFmtId="206" formatCode="_ * #,##0.00_ ;_ * \-#,##0.00_ ;_ * &quot;-&quot;??_ ;_ @_ "/>
    <numFmt numFmtId="207" formatCode=";;"/>
    <numFmt numFmtId="208" formatCode="0.000_)"/>
    <numFmt numFmtId="209" formatCode="_ * #,##0.00_)_d_ ;_ * \(#,##0.00\)_d_ ;_ * &quot;-&quot;??_)_d_ ;_ @_ "/>
    <numFmt numFmtId="210" formatCode="_-* #,##0\ _F_B_-;\-* #,##0\ _F_B_-;_-* &quot;-&quot;\ _F_B_-;_-@_-"/>
    <numFmt numFmtId="211" formatCode="_-* ##&quot;,&quot;#0&quot;.&quot;0\ _F_-;\-* ##&quot;,&quot;#0&quot;.&quot;0\ _F_-;_-* &quot;-&quot;??\ _F_-;_-@_-"/>
    <numFmt numFmtId="212" formatCode="#,##0.0"/>
    <numFmt numFmtId="213" formatCode="#,##0\ &quot;DM&quot;;\-#,##0\ &quot;DM&quot;"/>
    <numFmt numFmtId="214" formatCode="##.##%"/>
    <numFmt numFmtId="215" formatCode="_-* #,##0\ &quot;€&quot;_-;\-* #,##0\ &quot;€&quot;_-;_-* &quot;-&quot;\ &quot;€&quot;_-;_-@_-"/>
    <numFmt numFmtId="216" formatCode="##.\ ###\ ###\ ###\ ###"/>
    <numFmt numFmtId="217" formatCode="#,##0.0000"/>
    <numFmt numFmtId="218" formatCode="#,##0\ &quot;?&quot;;\-#,##0\ &quot;?&quot;"/>
    <numFmt numFmtId="219" formatCode="##,###.##"/>
    <numFmt numFmtId="220" formatCode="#0.##"/>
    <numFmt numFmtId="221" formatCode="##,##0%"/>
    <numFmt numFmtId="222" formatCode="#,###%"/>
    <numFmt numFmtId="223" formatCode="##.##"/>
    <numFmt numFmtId="224" formatCode="###,###"/>
    <numFmt numFmtId="225" formatCode="###.###"/>
    <numFmt numFmtId="226" formatCode="##,###.####"/>
    <numFmt numFmtId="227" formatCode="##,##0.##"/>
    <numFmt numFmtId="228" formatCode="\U\S\$#,##0.00;\(\U\S\$#,##0.00\)"/>
    <numFmt numFmtId="229" formatCode="_-* #,##0\ _D_M_-;\-* #,##0\ _D_M_-;_-* &quot;-&quot;\ _D_M_-;_-@_-"/>
    <numFmt numFmtId="230" formatCode="_-* #,##0.00\ _D_M_-;\-* #,##0.00\ _D_M_-;_-* &quot;-&quot;??\ _D_M_-;_-@_-"/>
    <numFmt numFmtId="231" formatCode="#.\ ###\ ###\ ###\ ###"/>
    <numFmt numFmtId="232" formatCode=".\ ####\ ###\ ###\ ;###################################.0"/>
    <numFmt numFmtId="233" formatCode="#,###;\-#,###;&quot;&quot;;_(@_)"/>
    <numFmt numFmtId="234" formatCode="#,##0.00\ &quot;?&quot;;[Red]\-#,##0.00\ &quot;?&quot;"/>
    <numFmt numFmtId="235" formatCode="&quot;VND&quot;#,##0_);[Red]\(&quot;VND&quot;#,##0\)"/>
    <numFmt numFmtId="236" formatCode=".\ ###\ ###\ ###\ ;###################################"/>
    <numFmt numFmtId="237" formatCode="&quot;\&quot;#,##0;[Red]\-&quot;\&quot;#,##0"/>
    <numFmt numFmtId="238" formatCode=".\ ######\ ###\ ###\ ;###################################.000"/>
    <numFmt numFmtId="239" formatCode="&quot;$&quot;#,##0.00"/>
    <numFmt numFmtId="240" formatCode="#,##0.00\ \ "/>
    <numFmt numFmtId="241" formatCode="&quot;€&quot;#,##0_);\(&quot;€&quot;#,##0\)"/>
    <numFmt numFmtId="242" formatCode="#,##0\ &quot;€&quot;;\-#,##0\ &quot;€&quot;"/>
    <numFmt numFmtId="243" formatCode="#,##0\ &quot;?&quot;;[Red]\-#,##0\ &quot;?&quot;"/>
    <numFmt numFmtId="244" formatCode="#,##0.00\ &quot;?&quot;;\-#,##0.00\ &quot;?&quot;"/>
    <numFmt numFmtId="245" formatCode="mmm\-yyyy"/>
    <numFmt numFmtId="246" formatCode="_-* #,##0\ &quot;DM&quot;_-;\-* #,##0\ &quot;DM&quot;_-;_-* &quot;-&quot;\ &quot;DM&quot;_-;_-@_-"/>
    <numFmt numFmtId="247" formatCode="_-* #,##0.00\ &quot;DM&quot;_-;\-* #,##0.00\ &quot;DM&quot;_-;_-* &quot;-&quot;??\ &quot;DM&quot;_-;_-@_-"/>
    <numFmt numFmtId="248" formatCode="_(* #,##0.0_);_(* \(#,##0.0\);_(* &quot;-&quot;??_);_(@_)"/>
  </numFmts>
  <fonts count="21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3"/>
    </font>
    <font>
      <sz val="10"/>
      <color rgb="FF000000"/>
      <name val="Arial"/>
      <family val="2"/>
      <charset val="163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.VnArial Narrow"/>
      <family val="2"/>
    </font>
    <font>
      <sz val="12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Arial"/>
      <family val="2"/>
    </font>
    <font>
      <b/>
      <sz val="13"/>
      <color indexed="8"/>
      <name val=".VnTimeH"/>
      <family val="2"/>
    </font>
    <font>
      <sz val="9"/>
      <name val=".VnTime"/>
      <family val="2"/>
    </font>
    <font>
      <sz val="8"/>
      <name val=".VnTime"/>
      <family val="2"/>
    </font>
    <font>
      <sz val="8"/>
      <name val="Times New Roman"/>
      <family val="1"/>
    </font>
    <font>
      <b/>
      <sz val="10"/>
      <name val=".VnTime"/>
      <family val="2"/>
    </font>
    <font>
      <sz val="10"/>
      <name val=".VnTime"/>
      <family val="2"/>
    </font>
    <font>
      <sz val="12"/>
      <name val=".VnTime"/>
      <family val="2"/>
    </font>
    <font>
      <sz val="10"/>
      <name val="?? ??"/>
      <family val="1"/>
      <charset val="136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4"/>
      <name val=".VnTime"/>
      <family val="2"/>
    </font>
    <font>
      <sz val="12"/>
      <name val="Tms Rmn"/>
    </font>
    <font>
      <sz val="12"/>
      <name val="µ¸¿òÃ¼"/>
      <family val="3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MS Sans Serif"/>
      <family val="2"/>
    </font>
    <font>
      <b/>
      <sz val="10"/>
      <name val="Arial"/>
      <family val="2"/>
    </font>
    <font>
      <sz val="11"/>
      <name val="Tms Rmn"/>
    </font>
    <font>
      <sz val="10"/>
      <name val="MS Serif"/>
      <family val="1"/>
    </font>
    <font>
      <sz val="10"/>
      <name val=".VnArial"/>
      <family val="2"/>
    </font>
    <font>
      <sz val="10"/>
      <name val="VNI-Times"/>
    </font>
    <font>
      <sz val="10"/>
      <name val="Arial CE"/>
      <charset val="238"/>
    </font>
    <font>
      <sz val="10"/>
      <color indexed="16"/>
      <name val="MS Serif"/>
      <family val="1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8"/>
      <name val="MS Sans Serif"/>
      <family val="2"/>
    </font>
    <font>
      <b/>
      <sz val="14"/>
      <name val=".VnTimeH"/>
      <family val="2"/>
    </font>
    <font>
      <sz val="7"/>
      <name val="Small Fonts"/>
      <family val="2"/>
    </font>
    <font>
      <sz val="13"/>
      <name val=".VnTime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b/>
      <sz val="10.5"/>
      <name val=".VnAvantH"/>
      <family val="2"/>
    </font>
    <font>
      <b/>
      <sz val="8"/>
      <color indexed="8"/>
      <name val="Helv"/>
    </font>
    <font>
      <sz val="12"/>
      <name val="VNTime"/>
    </font>
    <font>
      <sz val="11"/>
      <name val=".VnAvant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sz val="14"/>
      <name val="VnTime"/>
      <family val="2"/>
    </font>
    <font>
      <b/>
      <sz val="12"/>
      <name val=".VnTime"/>
      <family val="2"/>
    </font>
    <font>
      <b/>
      <sz val="10"/>
      <name val="VN Helvetica"/>
    </font>
    <font>
      <sz val="10"/>
      <name val="VN Helvetica"/>
    </font>
    <font>
      <b/>
      <i/>
      <sz val="12"/>
      <name val=".VnTime"/>
      <family val="2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1"/>
      <name val="ＭＳ 明朝"/>
      <family val="1"/>
      <charset val="128"/>
    </font>
    <font>
      <b/>
      <sz val="14"/>
      <name val=".VnTime"/>
      <family val="2"/>
    </font>
    <font>
      <i/>
      <sz val="10"/>
      <name val=".VnTime"/>
      <family val="2"/>
    </font>
    <font>
      <i/>
      <sz val="12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4"/>
      <name val=".VnTimeH"/>
      <family val="2"/>
    </font>
    <font>
      <sz val="10"/>
      <name val="Arial"/>
      <family val="2"/>
      <charset val="163"/>
    </font>
    <font>
      <sz val="12"/>
      <color indexed="8"/>
      <name val="Times New Roman"/>
      <family val="1"/>
    </font>
    <font>
      <sz val="12"/>
      <name val="VNI-Times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helvetica"/>
      <family val="2"/>
    </font>
    <font>
      <sz val="10"/>
      <name val="VnTimes"/>
      <family val="2"/>
    </font>
    <font>
      <sz val="13"/>
      <name val="VNtimes new roman"/>
      <family val="2"/>
    </font>
    <font>
      <sz val="11"/>
      <color indexed="10"/>
      <name val="Arial"/>
      <family val="2"/>
    </font>
    <font>
      <sz val="11"/>
      <name val="µ¸¿ò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0"/>
      <name val="VNI-Aptima"/>
    </font>
    <font>
      <sz val="11"/>
      <name val="VNI-Times"/>
    </font>
    <font>
      <sz val="11"/>
      <name val="VNtimes new roman"/>
      <family val="2"/>
    </font>
    <font>
      <sz val="10"/>
      <name val="VNtimes new roman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2"/>
      <name val="VNlucida sans"/>
      <family val="2"/>
    </font>
    <font>
      <b/>
      <sz val="12"/>
      <name val="Helv"/>
    </font>
    <font>
      <b/>
      <sz val="10"/>
      <name val=".VnArial"/>
      <family val="2"/>
    </font>
    <font>
      <sz val="8"/>
      <name val="VNarial"/>
      <family val="2"/>
    </font>
    <font>
      <b/>
      <sz val="11"/>
      <name val="Helv"/>
    </font>
    <font>
      <b/>
      <sz val="12"/>
      <name val="VN-NTime"/>
    </font>
    <font>
      <sz val="14"/>
      <name val="System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13"/>
      <name val=".VnArial"/>
      <family val="2"/>
    </font>
    <font>
      <sz val="12"/>
      <name val="VNTime"/>
      <family val="2"/>
    </font>
    <font>
      <sz val="14"/>
      <name val=".Vn3DH"/>
      <family val="2"/>
    </font>
    <font>
      <b/>
      <sz val="10"/>
      <name val=".VnTimeH"/>
      <family val="2"/>
    </font>
    <font>
      <b/>
      <sz val="11"/>
      <name val=".VnTimeH"/>
      <family val="2"/>
    </font>
    <font>
      <sz val="10"/>
      <name val=".VnArial Narrow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10"/>
      <name val="VNlucida sans"/>
      <family val="2"/>
    </font>
    <font>
      <sz val="16"/>
      <name val="AngsanaUPC"/>
      <family val="3"/>
    </font>
    <font>
      <sz val="10"/>
      <name val="명조"/>
      <family val="3"/>
      <charset val="129"/>
    </font>
    <font>
      <sz val="10"/>
      <name val="Helv"/>
      <family val="2"/>
    </font>
    <font>
      <sz val="10"/>
      <name val="돋움체"/>
      <family val="3"/>
      <charset val="129"/>
    </font>
    <font>
      <i/>
      <sz val="11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sz val="10"/>
      <color theme="0"/>
      <name val="Arial"/>
      <family val="2"/>
    </font>
    <font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26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7" fillId="0" borderId="0">
      <alignment vertical="center" wrapText="1"/>
    </xf>
    <xf numFmtId="3" fontId="17" fillId="0" borderId="0">
      <alignment vertical="center" wrapText="1"/>
    </xf>
    <xf numFmtId="1" fontId="17" fillId="0" borderId="0">
      <alignment vertical="center" wrapText="1"/>
    </xf>
    <xf numFmtId="3" fontId="17" fillId="0" borderId="0">
      <alignment vertical="center" wrapText="1"/>
    </xf>
    <xf numFmtId="0" fontId="31" fillId="0" borderId="0"/>
    <xf numFmtId="171" fontId="14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3" fontId="132" fillId="0" borderId="1"/>
    <xf numFmtId="214" fontId="146" fillId="0" borderId="11">
      <alignment horizontal="center"/>
      <protection hidden="1"/>
    </xf>
    <xf numFmtId="214" fontId="146" fillId="0" borderId="11">
      <alignment horizontal="center"/>
      <protection hidden="1"/>
    </xf>
    <xf numFmtId="164" fontId="147" fillId="0" borderId="12" applyFont="0" applyBorder="0"/>
    <xf numFmtId="180" fontId="32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06" fontId="90" fillId="0" borderId="0" applyFont="0" applyFill="0" applyBorder="0" applyAlignment="0" applyProtection="0"/>
    <xf numFmtId="0" fontId="148" fillId="0" borderId="13"/>
    <xf numFmtId="41" fontId="32" fillId="0" borderId="0" applyFont="0" applyFill="0" applyBorder="0" applyAlignment="0" applyProtection="0"/>
    <xf numFmtId="172" fontId="149" fillId="0" borderId="0" applyFont="0" applyFill="0" applyBorder="0" applyAlignment="0" applyProtection="0"/>
    <xf numFmtId="174" fontId="149" fillId="0" borderId="0" applyFont="0" applyFill="0" applyBorder="0" applyAlignment="0" applyProtection="0"/>
    <xf numFmtId="183" fontId="6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51" fillId="0" borderId="0"/>
    <xf numFmtId="0" fontId="32" fillId="0" borderId="0" applyNumberFormat="0" applyFill="0" applyBorder="0" applyAlignment="0" applyProtection="0"/>
    <xf numFmtId="175" fontId="15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15" fontId="91" fillId="0" borderId="0" applyFont="0" applyFill="0" applyBorder="0" applyAlignment="0" applyProtection="0"/>
    <xf numFmtId="171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0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215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4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2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72" fontId="145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171" fontId="145" fillId="0" borderId="0" applyFont="0" applyFill="0" applyBorder="0" applyAlignment="0" applyProtection="0"/>
    <xf numFmtId="174" fontId="145" fillId="0" borderId="0" applyFont="0" applyFill="0" applyBorder="0" applyAlignment="0" applyProtection="0"/>
    <xf numFmtId="216" fontId="152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32" fillId="0" borderId="0"/>
    <xf numFmtId="1" fontId="72" fillId="0" borderId="1" applyBorder="0" applyAlignment="0">
      <alignment horizontal="center"/>
    </xf>
    <xf numFmtId="3" fontId="132" fillId="0" borderId="1"/>
    <xf numFmtId="3" fontId="132" fillId="0" borderId="1"/>
    <xf numFmtId="0" fontId="73" fillId="4" borderId="0"/>
    <xf numFmtId="0" fontId="73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216" fontId="152" fillId="0" borderId="0" applyFont="0" applyFill="0" applyBorder="0" applyAlignment="0" applyProtection="0"/>
    <xf numFmtId="0" fontId="73" fillId="4" borderId="0"/>
    <xf numFmtId="0" fontId="153" fillId="0" borderId="0"/>
    <xf numFmtId="0" fontId="154" fillId="0" borderId="0" applyAlignment="0"/>
    <xf numFmtId="0" fontId="75" fillId="4" borderId="0"/>
    <xf numFmtId="0" fontId="75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0" fontId="75" fillId="4" borderId="0"/>
    <xf numFmtId="0" fontId="69" fillId="0" borderId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76" fillId="4" borderId="0"/>
    <xf numFmtId="0" fontId="76" fillId="4" borderId="0"/>
    <xf numFmtId="0" fontId="74" fillId="4" borderId="0"/>
    <xf numFmtId="0" fontId="69" fillId="4" borderId="0"/>
    <xf numFmtId="0" fontId="74" fillId="4" borderId="0"/>
    <xf numFmtId="0" fontId="74" fillId="4" borderId="0"/>
    <xf numFmtId="0" fontId="76" fillId="4" borderId="0"/>
    <xf numFmtId="0" fontId="77" fillId="0" borderId="0">
      <alignment wrapText="1"/>
    </xf>
    <xf numFmtId="0" fontId="77" fillId="0" borderId="0">
      <alignment wrapText="1"/>
    </xf>
    <xf numFmtId="0" fontId="74" fillId="0" borderId="0">
      <alignment wrapText="1"/>
    </xf>
    <xf numFmtId="0" fontId="69" fillId="0" borderId="0">
      <alignment wrapText="1"/>
    </xf>
    <xf numFmtId="0" fontId="74" fillId="0" borderId="0">
      <alignment wrapText="1"/>
    </xf>
    <xf numFmtId="0" fontId="74" fillId="0" borderId="0">
      <alignment wrapText="1"/>
    </xf>
    <xf numFmtId="0" fontId="77" fillId="0" borderId="0">
      <alignment wrapText="1"/>
    </xf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164" fontId="142" fillId="0" borderId="10" applyNumberFormat="0" applyFont="0" applyBorder="0" applyAlignment="0">
      <alignment horizontal="center"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2" borderId="0" applyNumberFormat="0" applyBorder="0" applyAlignment="0" applyProtection="0"/>
    <xf numFmtId="197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3" fontId="79" fillId="0" borderId="0" applyFont="0" applyFill="0" applyBorder="0" applyAlignment="0" applyProtection="0"/>
    <xf numFmtId="184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66" fillId="0" borderId="0">
      <alignment horizontal="center" wrapText="1"/>
      <protection locked="0"/>
    </xf>
    <xf numFmtId="0" fontId="66" fillId="0" borderId="0">
      <alignment horizontal="center" wrapText="1"/>
      <protection locked="0"/>
    </xf>
    <xf numFmtId="198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5" fontId="79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78" fillId="0" borderId="0" applyFont="0" applyFill="0" applyBorder="0" applyAlignment="0" applyProtection="0"/>
    <xf numFmtId="206" fontId="79" fillId="0" borderId="0" applyFont="0" applyFill="0" applyBorder="0" applyAlignment="0" applyProtection="0"/>
    <xf numFmtId="171" fontId="145" fillId="0" borderId="0" applyFont="0" applyFill="0" applyBorder="0" applyAlignment="0" applyProtection="0"/>
    <xf numFmtId="0" fontId="35" fillId="6" borderId="0" applyNumberFormat="0" applyBorder="0" applyAlignment="0" applyProtection="0"/>
    <xf numFmtId="0" fontId="202" fillId="3" borderId="0" applyNumberFormat="0" applyBorder="0" applyAlignment="0" applyProtection="0"/>
    <xf numFmtId="0" fontId="32" fillId="0" borderId="0"/>
    <xf numFmtId="0" fontId="155" fillId="0" borderId="0"/>
    <xf numFmtId="0" fontId="80" fillId="0" borderId="0"/>
    <xf numFmtId="0" fontId="81" fillId="0" borderId="0" applyNumberFormat="0" applyFill="0" applyBorder="0" applyAlignment="0" applyProtection="0"/>
    <xf numFmtId="0" fontId="78" fillId="0" borderId="0"/>
    <xf numFmtId="0" fontId="156" fillId="0" borderId="0"/>
    <xf numFmtId="0" fontId="78" fillId="0" borderId="0"/>
    <xf numFmtId="0" fontId="82" fillId="0" borderId="0"/>
    <xf numFmtId="0" fontId="83" fillId="0" borderId="0"/>
    <xf numFmtId="37" fontId="84" fillId="0" borderId="0"/>
    <xf numFmtId="0" fontId="85" fillId="0" borderId="0"/>
    <xf numFmtId="207" fontId="86" fillId="0" borderId="0" applyFill="0" applyBorder="0" applyAlignment="0"/>
    <xf numFmtId="191" fontId="68" fillId="0" borderId="0" applyFill="0" applyBorder="0" applyAlignment="0"/>
    <xf numFmtId="164" fontId="68" fillId="0" borderId="0" applyFill="0" applyBorder="0" applyAlignment="0"/>
    <xf numFmtId="217" fontId="68" fillId="0" borderId="0" applyFill="0" applyBorder="0" applyAlignment="0"/>
    <xf numFmtId="190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36" fillId="23" borderId="14" applyNumberFormat="0" applyAlignment="0" applyProtection="0"/>
    <xf numFmtId="0" fontId="157" fillId="0" borderId="0"/>
    <xf numFmtId="219" fontId="158" fillId="0" borderId="13" applyBorder="0"/>
    <xf numFmtId="219" fontId="159" fillId="0" borderId="3">
      <protection locked="0"/>
    </xf>
    <xf numFmtId="220" fontId="160" fillId="0" borderId="3"/>
    <xf numFmtId="0" fontId="37" fillId="24" borderId="15" applyNumberFormat="0" applyAlignment="0" applyProtection="0"/>
    <xf numFmtId="164" fontId="90" fillId="0" borderId="0" applyFont="0" applyFill="0" applyBorder="0" applyAlignment="0" applyProtection="0"/>
    <xf numFmtId="1" fontId="161" fillId="0" borderId="5" applyBorder="0"/>
    <xf numFmtId="43" fontId="31" fillId="0" borderId="0" applyFont="0" applyFill="0" applyBorder="0" applyAlignment="0" applyProtection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208" fontId="88" fillId="0" borderId="0"/>
    <xf numFmtId="0" fontId="162" fillId="0" borderId="1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69" fillId="0" borderId="0" applyFont="0" applyFill="0" applyBorder="0" applyAlignment="0" applyProtection="0"/>
    <xf numFmtId="41" fontId="69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69" fillId="0" borderId="0" applyFont="0" applyFill="0" applyBorder="0" applyAlignment="0" applyProtection="0"/>
    <xf numFmtId="164" fontId="32" fillId="0" borderId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8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167" fontId="32" fillId="0" borderId="0" applyFill="0" applyBorder="0" applyAlignment="0" applyProtection="0"/>
    <xf numFmtId="43" fontId="6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33" fillId="0" borderId="0" applyFont="0" applyFill="0" applyBorder="0" applyAlignment="0" applyProtection="0"/>
    <xf numFmtId="202" fontId="7" fillId="0" borderId="0"/>
    <xf numFmtId="3" fontId="32" fillId="0" borderId="0" applyFont="0" applyFill="0" applyBorder="0" applyAlignment="0" applyProtection="0"/>
    <xf numFmtId="0" fontId="89" fillId="0" borderId="0" applyNumberFormat="0" applyAlignment="0">
      <alignment horizontal="left"/>
    </xf>
    <xf numFmtId="221" fontId="165" fillId="0" borderId="0">
      <protection locked="0"/>
    </xf>
    <xf numFmtId="222" fontId="165" fillId="0" borderId="0">
      <protection locked="0"/>
    </xf>
    <xf numFmtId="223" fontId="166" fillId="0" borderId="16">
      <protection locked="0"/>
    </xf>
    <xf numFmtId="224" fontId="165" fillId="0" borderId="0">
      <protection locked="0"/>
    </xf>
    <xf numFmtId="225" fontId="165" fillId="0" borderId="0">
      <protection locked="0"/>
    </xf>
    <xf numFmtId="224" fontId="165" fillId="0" borderId="0" applyNumberFormat="0">
      <protection locked="0"/>
    </xf>
    <xf numFmtId="224" fontId="165" fillId="0" borderId="0">
      <protection locked="0"/>
    </xf>
    <xf numFmtId="219" fontId="167" fillId="0" borderId="11"/>
    <xf numFmtId="226" fontId="167" fillId="0" borderId="11"/>
    <xf numFmtId="191" fontId="68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32" fillId="0" borderId="0" applyFont="0" applyFill="0" applyBorder="0" applyAlignment="0" applyProtection="0"/>
    <xf numFmtId="200" fontId="91" fillId="0" borderId="0"/>
    <xf numFmtId="219" fontId="146" fillId="0" borderId="11">
      <alignment horizontal="center"/>
      <protection hidden="1"/>
    </xf>
    <xf numFmtId="227" fontId="168" fillId="0" borderId="11">
      <alignment horizontal="center"/>
      <protection hidden="1"/>
    </xf>
    <xf numFmtId="219" fontId="146" fillId="0" borderId="11">
      <alignment horizontal="center"/>
      <protection hidden="1"/>
    </xf>
    <xf numFmtId="181" fontId="69" fillId="0" borderId="17"/>
    <xf numFmtId="0" fontId="32" fillId="0" borderId="0" applyFont="0" applyFill="0" applyBorder="0" applyAlignment="0" applyProtection="0"/>
    <xf numFmtId="14" fontId="114" fillId="0" borderId="0" applyFill="0" applyBorder="0" applyAlignment="0"/>
    <xf numFmtId="0" fontId="47" fillId="0" borderId="0" applyProtection="0"/>
    <xf numFmtId="228" fontId="32" fillId="0" borderId="18">
      <alignment vertical="center"/>
    </xf>
    <xf numFmtId="229" fontId="32" fillId="0" borderId="0" applyFont="0" applyFill="0" applyBorder="0" applyAlignment="0" applyProtection="0"/>
    <xf numFmtId="230" fontId="32" fillId="0" borderId="0" applyFont="0" applyFill="0" applyBorder="0" applyAlignment="0" applyProtection="0"/>
    <xf numFmtId="201" fontId="91" fillId="0" borderId="0"/>
    <xf numFmtId="172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231" fontId="152" fillId="0" borderId="0" applyFont="0" applyFill="0" applyBorder="0" applyAlignment="0" applyProtection="0"/>
    <xf numFmtId="231" fontId="152" fillId="0" borderId="0" applyFont="0" applyFill="0" applyBorder="0" applyAlignment="0" applyProtection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232" fontId="152" fillId="0" borderId="0" applyFont="0" applyFill="0" applyBorder="0" applyAlignment="0" applyProtection="0"/>
    <xf numFmtId="232" fontId="152" fillId="0" borderId="0" applyFont="0" applyFill="0" applyBorder="0" applyAlignment="0" applyProtection="0"/>
    <xf numFmtId="43" fontId="92" fillId="0" borderId="0" applyFont="0" applyFill="0" applyBorder="0" applyAlignment="0" applyProtection="0"/>
    <xf numFmtId="3" fontId="69" fillId="0" borderId="0" applyFont="0" applyBorder="0" applyAlignment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93" fillId="0" borderId="0" applyNumberFormat="0" applyAlignment="0">
      <alignment horizontal="left"/>
    </xf>
    <xf numFmtId="0" fontId="169" fillId="0" borderId="0"/>
    <xf numFmtId="0" fontId="38" fillId="0" borderId="0" applyNumberFormat="0" applyFill="0" applyBorder="0" applyAlignment="0" applyProtection="0"/>
    <xf numFmtId="3" fontId="69" fillId="0" borderId="0" applyFont="0" applyBorder="0" applyAlignment="0"/>
    <xf numFmtId="0" fontId="170" fillId="0" borderId="0" applyProtection="0"/>
    <xf numFmtId="0" fontId="171" fillId="0" borderId="0" applyProtection="0"/>
    <xf numFmtId="0" fontId="172" fillId="0" borderId="0" applyProtection="0"/>
    <xf numFmtId="0" fontId="173" fillId="0" borderId="0" applyProtection="0"/>
    <xf numFmtId="0" fontId="174" fillId="0" borderId="0" applyNumberFormat="0" applyFont="0" applyFill="0" applyBorder="0" applyAlignment="0" applyProtection="0"/>
    <xf numFmtId="0" fontId="175" fillId="0" borderId="0" applyProtection="0"/>
    <xf numFmtId="0" fontId="176" fillId="0" borderId="0" applyProtection="0"/>
    <xf numFmtId="2" fontId="3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0" fontId="97" fillId="0" borderId="0" applyNumberFormat="0" applyFill="0" applyBorder="0" applyProtection="0">
      <alignment vertical="center"/>
    </xf>
    <xf numFmtId="209" fontId="177" fillId="0" borderId="19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09" fontId="100" fillId="0" borderId="20" applyNumberFormat="0" applyFill="0" applyBorder="0" applyAlignment="0" applyProtection="0"/>
    <xf numFmtId="0" fontId="101" fillId="0" borderId="0" applyNumberFormat="0" applyFill="0" applyBorder="0" applyAlignment="0" applyProtection="0"/>
    <xf numFmtId="0" fontId="39" fillId="7" borderId="0" applyNumberFormat="0" applyBorder="0" applyAlignment="0" applyProtection="0"/>
    <xf numFmtId="38" fontId="62" fillId="4" borderId="0" applyNumberFormat="0" applyBorder="0" applyAlignment="0" applyProtection="0"/>
    <xf numFmtId="0" fontId="102" fillId="0" borderId="21" applyNumberFormat="0" applyFill="0" applyBorder="0" applyAlignment="0" applyProtection="0">
      <alignment horizontal="center" vertical="center"/>
    </xf>
    <xf numFmtId="0" fontId="103" fillId="0" borderId="0" applyNumberFormat="0" applyFont="0" applyBorder="0" applyAlignment="0">
      <alignment horizontal="left" vertical="center"/>
    </xf>
    <xf numFmtId="233" fontId="108" fillId="0" borderId="0" applyFont="0" applyFill="0" applyBorder="0" applyAlignment="0" applyProtection="0"/>
    <xf numFmtId="0" fontId="104" fillId="25" borderId="0"/>
    <xf numFmtId="0" fontId="178" fillId="0" borderId="0">
      <alignment horizontal="left"/>
    </xf>
    <xf numFmtId="0" fontId="40" fillId="0" borderId="22" applyNumberFormat="0" applyAlignment="0" applyProtection="0">
      <alignment horizontal="left" vertical="center"/>
    </xf>
    <xf numFmtId="0" fontId="40" fillId="0" borderId="8">
      <alignment horizontal="left"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192" fontId="69" fillId="0" borderId="0">
      <protection locked="0"/>
    </xf>
    <xf numFmtId="192" fontId="69" fillId="0" borderId="0">
      <protection locked="0"/>
    </xf>
    <xf numFmtId="0" fontId="105" fillId="0" borderId="24">
      <alignment horizontal="center"/>
    </xf>
    <xf numFmtId="0" fontId="105" fillId="0" borderId="0">
      <alignment horizontal="center"/>
    </xf>
    <xf numFmtId="5" fontId="67" fillId="26" borderId="1" applyNumberFormat="0" applyAlignment="0">
      <alignment horizontal="left" vertical="top"/>
    </xf>
    <xf numFmtId="49" fontId="106" fillId="0" borderId="1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187" fontId="91" fillId="0" borderId="0" applyFont="0" applyFill="0" applyBorder="0" applyAlignment="0" applyProtection="0"/>
    <xf numFmtId="0" fontId="44" fillId="10" borderId="14" applyNumberFormat="0" applyAlignment="0" applyProtection="0"/>
    <xf numFmtId="10" fontId="62" fillId="27" borderId="1" applyNumberFormat="0" applyBorder="0" applyAlignment="0" applyProtection="0"/>
    <xf numFmtId="0" fontId="69" fillId="0" borderId="0"/>
    <xf numFmtId="0" fontId="66" fillId="0" borderId="25">
      <alignment horizontal="centerContinuous"/>
    </xf>
    <xf numFmtId="0" fontId="33" fillId="0" borderId="0"/>
    <xf numFmtId="0" fontId="86" fillId="0" borderId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45" fillId="0" borderId="26" applyNumberFormat="0" applyFill="0" applyAlignment="0" applyProtection="0"/>
    <xf numFmtId="3" fontId="136" fillId="0" borderId="27" applyNumberFormat="0" applyAlignment="0">
      <alignment horizontal="center" vertical="center"/>
    </xf>
    <xf numFmtId="3" fontId="179" fillId="0" borderId="27" applyNumberFormat="0" applyAlignment="0">
      <alignment horizontal="center" vertical="center"/>
    </xf>
    <xf numFmtId="3" fontId="67" fillId="0" borderId="27" applyNumberFormat="0" applyAlignment="0">
      <alignment horizontal="center" vertical="center"/>
    </xf>
    <xf numFmtId="219" fontId="62" fillId="0" borderId="13" applyFont="0"/>
    <xf numFmtId="3" fontId="32" fillId="0" borderId="28"/>
    <xf numFmtId="0" fontId="46" fillId="0" borderId="0"/>
    <xf numFmtId="181" fontId="180" fillId="0" borderId="4" applyNumberFormat="0" applyFont="0" applyFill="0" applyBorder="0">
      <alignment horizontal="center"/>
    </xf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181" fillId="0" borderId="24"/>
    <xf numFmtId="188" fontId="31" fillId="0" borderId="4"/>
    <xf numFmtId="193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189" fontId="31" fillId="0" borderId="0" applyFont="0" applyFill="0" applyBorder="0" applyAlignment="0" applyProtection="0"/>
    <xf numFmtId="199" fontId="91" fillId="0" borderId="0" applyFont="0" applyFill="0" applyBorder="0" applyAlignment="0" applyProtection="0"/>
    <xf numFmtId="0" fontId="47" fillId="0" borderId="0" applyNumberFormat="0" applyFont="0" applyFill="0" applyAlignment="0"/>
    <xf numFmtId="0" fontId="167" fillId="0" borderId="0">
      <alignment horizontal="justify" vertical="top"/>
    </xf>
    <xf numFmtId="0" fontId="48" fillId="28" borderId="0" applyNumberFormat="0" applyBorder="0" applyAlignment="0" applyProtection="0"/>
    <xf numFmtId="0" fontId="108" fillId="0" borderId="1"/>
    <xf numFmtId="0" fontId="7" fillId="0" borderId="0"/>
    <xf numFmtId="0" fontId="108" fillId="0" borderId="1"/>
    <xf numFmtId="37" fontId="107" fillId="0" borderId="0"/>
    <xf numFmtId="0" fontId="182" fillId="0" borderId="1" applyNumberFormat="0" applyFont="0" applyFill="0" applyBorder="0" applyAlignment="0">
      <alignment horizontal="center"/>
    </xf>
    <xf numFmtId="177" fontId="49" fillId="0" borderId="0"/>
    <xf numFmtId="0" fontId="133" fillId="0" borderId="0"/>
    <xf numFmtId="0" fontId="143" fillId="0" borderId="0"/>
    <xf numFmtId="0" fontId="204" fillId="0" borderId="0"/>
    <xf numFmtId="0" fontId="32" fillId="0" borderId="0"/>
    <xf numFmtId="0" fontId="32" fillId="0" borderId="0"/>
    <xf numFmtId="0" fontId="69" fillId="0" borderId="0"/>
    <xf numFmtId="0" fontId="69" fillId="0" borderId="0"/>
    <xf numFmtId="0" fontId="204" fillId="0" borderId="0"/>
    <xf numFmtId="0" fontId="69" fillId="0" borderId="0"/>
    <xf numFmtId="0" fontId="163" fillId="0" borderId="0"/>
    <xf numFmtId="0" fontId="163" fillId="0" borderId="0"/>
    <xf numFmtId="0" fontId="69" fillId="0" borderId="0"/>
    <xf numFmtId="0" fontId="164" fillId="0" borderId="0"/>
    <xf numFmtId="0" fontId="204" fillId="0" borderId="0"/>
    <xf numFmtId="0" fontId="32" fillId="0" borderId="0"/>
    <xf numFmtId="0" fontId="33" fillId="0" borderId="0"/>
    <xf numFmtId="0" fontId="32" fillId="0" borderId="0"/>
    <xf numFmtId="0" fontId="164" fillId="0" borderId="0"/>
    <xf numFmtId="0" fontId="32" fillId="0" borderId="0"/>
    <xf numFmtId="0" fontId="205" fillId="0" borderId="0"/>
    <xf numFmtId="0" fontId="80" fillId="0" borderId="0"/>
    <xf numFmtId="0" fontId="17" fillId="0" borderId="0"/>
    <xf numFmtId="0" fontId="32" fillId="0" borderId="0"/>
    <xf numFmtId="0" fontId="32" fillId="0" borderId="0"/>
    <xf numFmtId="0" fontId="46" fillId="0" borderId="0"/>
    <xf numFmtId="0" fontId="32" fillId="0" borderId="0"/>
    <xf numFmtId="0" fontId="32" fillId="0" borderId="0"/>
    <xf numFmtId="0" fontId="143" fillId="0" borderId="0"/>
    <xf numFmtId="0" fontId="69" fillId="0" borderId="0"/>
    <xf numFmtId="0" fontId="204" fillId="0" borderId="0"/>
    <xf numFmtId="0" fontId="33" fillId="0" borderId="0"/>
    <xf numFmtId="0" fontId="69" fillId="0" borderId="0"/>
    <xf numFmtId="0" fontId="32" fillId="0" borderId="0"/>
    <xf numFmtId="0" fontId="17" fillId="0" borderId="0"/>
    <xf numFmtId="0" fontId="17" fillId="0" borderId="0"/>
    <xf numFmtId="0" fontId="46" fillId="0" borderId="0"/>
    <xf numFmtId="0" fontId="17" fillId="0" borderId="0"/>
    <xf numFmtId="0" fontId="17" fillId="0" borderId="0"/>
    <xf numFmtId="0" fontId="140" fillId="0" borderId="0"/>
    <xf numFmtId="0" fontId="69" fillId="0" borderId="0"/>
    <xf numFmtId="0" fontId="69" fillId="0" borderId="0"/>
    <xf numFmtId="0" fontId="69" fillId="0" borderId="0"/>
    <xf numFmtId="0" fontId="32" fillId="0" borderId="0"/>
    <xf numFmtId="0" fontId="32" fillId="0" borderId="0"/>
    <xf numFmtId="0" fontId="138" fillId="0" borderId="0"/>
    <xf numFmtId="0" fontId="69" fillId="0" borderId="0"/>
    <xf numFmtId="0" fontId="32" fillId="0" borderId="0"/>
    <xf numFmtId="0" fontId="46" fillId="0" borderId="0"/>
    <xf numFmtId="0" fontId="145" fillId="0" borderId="0"/>
    <xf numFmtId="0" fontId="32" fillId="0" borderId="0"/>
    <xf numFmtId="0" fontId="32" fillId="0" borderId="0"/>
    <xf numFmtId="0" fontId="32" fillId="0" borderId="0"/>
    <xf numFmtId="0" fontId="69" fillId="0" borderId="0"/>
    <xf numFmtId="0" fontId="32" fillId="0" borderId="0"/>
    <xf numFmtId="0" fontId="33" fillId="0" borderId="0"/>
    <xf numFmtId="0" fontId="68" fillId="0" borderId="0"/>
    <xf numFmtId="0" fontId="7" fillId="0" borderId="0"/>
    <xf numFmtId="0" fontId="68" fillId="0" borderId="0"/>
    <xf numFmtId="0" fontId="32" fillId="0" borderId="0"/>
    <xf numFmtId="3" fontId="17" fillId="0" borderId="0">
      <alignment vertical="center" wrapText="1"/>
    </xf>
    <xf numFmtId="0" fontId="69" fillId="0" borderId="0"/>
    <xf numFmtId="0" fontId="92" fillId="0" borderId="0"/>
    <xf numFmtId="0" fontId="32" fillId="29" borderId="29" applyNumberFormat="0" applyFont="0" applyAlignment="0" applyProtection="0"/>
    <xf numFmtId="3" fontId="183" fillId="0" borderId="0" applyFont="0" applyFill="0" applyBorder="0" applyAlignment="0" applyProtection="0"/>
    <xf numFmtId="172" fontId="71" fillId="0" borderId="0" applyFon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2" fillId="0" borderId="0" applyFont="0" applyFill="0" applyBorder="0" applyAlignment="0" applyProtection="0"/>
    <xf numFmtId="0" fontId="7" fillId="0" borderId="0"/>
    <xf numFmtId="0" fontId="50" fillId="23" borderId="30" applyNumberFormat="0" applyAlignment="0" applyProtection="0"/>
    <xf numFmtId="0" fontId="144" fillId="30" borderId="0"/>
    <xf numFmtId="210" fontId="31" fillId="0" borderId="0" applyFont="0" applyFill="0" applyBorder="0" applyAlignment="0" applyProtection="0"/>
    <xf numFmtId="14" fontId="66" fillId="0" borderId="0">
      <alignment horizontal="center" wrapText="1"/>
      <protection locked="0"/>
    </xf>
    <xf numFmtId="14" fontId="66" fillId="0" borderId="0">
      <alignment horizontal="center" wrapText="1"/>
      <protection locked="0"/>
    </xf>
    <xf numFmtId="190" fontId="68" fillId="0" borderId="0" applyFont="0" applyFill="0" applyBorder="0" applyAlignment="0" applyProtection="0"/>
    <xf numFmtId="234" fontId="68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68" fillId="0" borderId="0" applyFill="0" applyBorder="0" applyAlignment="0"/>
    <xf numFmtId="191" fontId="68" fillId="0" borderId="0" applyFill="0" applyBorder="0" applyAlignment="0"/>
    <xf numFmtId="170" fontId="68" fillId="0" borderId="0" applyFill="0" applyBorder="0" applyAlignment="0"/>
    <xf numFmtId="218" fontId="68" fillId="0" borderId="0" applyFill="0" applyBorder="0" applyAlignment="0"/>
    <xf numFmtId="191" fontId="68" fillId="0" borderId="0" applyFill="0" applyBorder="0" applyAlignment="0"/>
    <xf numFmtId="0" fontId="84" fillId="0" borderId="0"/>
    <xf numFmtId="0" fontId="86" fillId="0" borderId="0" applyNumberFormat="0" applyFont="0" applyFill="0" applyBorder="0" applyAlignment="0" applyProtection="0">
      <alignment horizontal="left"/>
    </xf>
    <xf numFmtId="0" fontId="185" fillId="0" borderId="24">
      <alignment horizontal="center"/>
    </xf>
    <xf numFmtId="0" fontId="186" fillId="0" borderId="31" applyFont="0">
      <alignment horizontal="left"/>
    </xf>
    <xf numFmtId="0" fontId="186" fillId="0" borderId="31" applyFont="0">
      <alignment horizontal="left"/>
    </xf>
    <xf numFmtId="0" fontId="186" fillId="0" borderId="31">
      <alignment horizontal="left"/>
    </xf>
    <xf numFmtId="0" fontId="186" fillId="0" borderId="31">
      <alignment horizontal="left"/>
    </xf>
    <xf numFmtId="0" fontId="109" fillId="31" borderId="0" applyNumberFormat="0" applyFont="0" applyBorder="0" applyAlignment="0">
      <alignment horizontal="center"/>
    </xf>
    <xf numFmtId="14" fontId="110" fillId="0" borderId="0" applyNumberFormat="0" applyFill="0" applyBorder="0" applyAlignment="0" applyProtection="0">
      <alignment horizontal="left"/>
    </xf>
    <xf numFmtId="187" fontId="9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4" fontId="111" fillId="32" borderId="32" applyNumberFormat="0" applyProtection="0">
      <alignment vertical="center"/>
    </xf>
    <xf numFmtId="4" fontId="112" fillId="32" borderId="32" applyNumberFormat="0" applyProtection="0">
      <alignment vertical="center"/>
    </xf>
    <xf numFmtId="4" fontId="113" fillId="32" borderId="32" applyNumberFormat="0" applyProtection="0">
      <alignment horizontal="left" vertical="center" indent="1"/>
    </xf>
    <xf numFmtId="4" fontId="113" fillId="33" borderId="0" applyNumberFormat="0" applyProtection="0">
      <alignment horizontal="left" vertical="center" indent="1"/>
    </xf>
    <xf numFmtId="4" fontId="113" fillId="34" borderId="32" applyNumberFormat="0" applyProtection="0">
      <alignment horizontal="right" vertical="center"/>
    </xf>
    <xf numFmtId="4" fontId="113" fillId="35" borderId="32" applyNumberFormat="0" applyProtection="0">
      <alignment horizontal="right" vertical="center"/>
    </xf>
    <xf numFmtId="4" fontId="113" fillId="36" borderId="32" applyNumberFormat="0" applyProtection="0">
      <alignment horizontal="right" vertical="center"/>
    </xf>
    <xf numFmtId="4" fontId="113" fillId="37" borderId="32" applyNumberFormat="0" applyProtection="0">
      <alignment horizontal="right" vertical="center"/>
    </xf>
    <xf numFmtId="4" fontId="113" fillId="38" borderId="32" applyNumberFormat="0" applyProtection="0">
      <alignment horizontal="right" vertical="center"/>
    </xf>
    <xf numFmtId="4" fontId="113" fillId="39" borderId="32" applyNumberFormat="0" applyProtection="0">
      <alignment horizontal="right" vertical="center"/>
    </xf>
    <xf numFmtId="4" fontId="113" fillId="40" borderId="32" applyNumberFormat="0" applyProtection="0">
      <alignment horizontal="right" vertical="center"/>
    </xf>
    <xf numFmtId="4" fontId="113" fillId="41" borderId="32" applyNumberFormat="0" applyProtection="0">
      <alignment horizontal="right" vertical="center"/>
    </xf>
    <xf numFmtId="4" fontId="113" fillId="42" borderId="32" applyNumberFormat="0" applyProtection="0">
      <alignment horizontal="right" vertical="center"/>
    </xf>
    <xf numFmtId="4" fontId="111" fillId="43" borderId="33" applyNumberFormat="0" applyProtection="0">
      <alignment horizontal="left" vertical="center" indent="1"/>
    </xf>
    <xf numFmtId="4" fontId="111" fillId="44" borderId="0" applyNumberFormat="0" applyProtection="0">
      <alignment horizontal="left" vertical="center" indent="1"/>
    </xf>
    <xf numFmtId="4" fontId="111" fillId="33" borderId="0" applyNumberFormat="0" applyProtection="0">
      <alignment horizontal="left" vertical="center" indent="1"/>
    </xf>
    <xf numFmtId="4" fontId="113" fillId="44" borderId="32" applyNumberFormat="0" applyProtection="0">
      <alignment horizontal="right" vertical="center"/>
    </xf>
    <xf numFmtId="4" fontId="114" fillId="44" borderId="0" applyNumberFormat="0" applyProtection="0">
      <alignment horizontal="left" vertical="center" indent="1"/>
    </xf>
    <xf numFmtId="4" fontId="114" fillId="33" borderId="0" applyNumberFormat="0" applyProtection="0">
      <alignment horizontal="left" vertical="center" indent="1"/>
    </xf>
    <xf numFmtId="4" fontId="113" fillId="45" borderId="32" applyNumberFormat="0" applyProtection="0">
      <alignment vertical="center"/>
    </xf>
    <xf numFmtId="4" fontId="115" fillId="45" borderId="32" applyNumberFormat="0" applyProtection="0">
      <alignment vertical="center"/>
    </xf>
    <xf numFmtId="4" fontId="111" fillId="44" borderId="34" applyNumberFormat="0" applyProtection="0">
      <alignment horizontal="left" vertical="center" indent="1"/>
    </xf>
    <xf numFmtId="4" fontId="113" fillId="45" borderId="32" applyNumberFormat="0" applyProtection="0">
      <alignment horizontal="right" vertical="center"/>
    </xf>
    <xf numFmtId="4" fontId="115" fillId="45" borderId="32" applyNumberFormat="0" applyProtection="0">
      <alignment horizontal="right" vertical="center"/>
    </xf>
    <xf numFmtId="4" fontId="111" fillId="44" borderId="32" applyNumberFormat="0" applyProtection="0">
      <alignment horizontal="left" vertical="center" indent="1"/>
    </xf>
    <xf numFmtId="4" fontId="116" fillId="26" borderId="34" applyNumberFormat="0" applyProtection="0">
      <alignment horizontal="left" vertical="center" indent="1"/>
    </xf>
    <xf numFmtId="4" fontId="117" fillId="45" borderId="32" applyNumberFormat="0" applyProtection="0">
      <alignment horizontal="right" vertical="center"/>
    </xf>
    <xf numFmtId="0" fontId="109" fillId="1" borderId="8" applyNumberFormat="0" applyFont="0" applyAlignment="0">
      <alignment horizontal="center"/>
    </xf>
    <xf numFmtId="3" fontId="7" fillId="0" borderId="0"/>
    <xf numFmtId="0" fontId="118" fillId="0" borderId="0" applyNumberFormat="0" applyFill="0" applyBorder="0" applyAlignment="0">
      <alignment horizontal="center"/>
    </xf>
    <xf numFmtId="0" fontId="32" fillId="46" borderId="0"/>
    <xf numFmtId="164" fontId="119" fillId="0" borderId="0" applyNumberFormat="0" applyBorder="0" applyAlignment="0">
      <alignment horizontal="centerContinuous"/>
    </xf>
    <xf numFmtId="0" fontId="68" fillId="0" borderId="0" applyNumberFormat="0" applyFill="0" applyBorder="0" applyAlignment="0" applyProtection="0"/>
    <xf numFmtId="187" fontId="91" fillId="0" borderId="0" applyFont="0" applyFill="0" applyBorder="0" applyAlignment="0" applyProtection="0"/>
    <xf numFmtId="187" fontId="91" fillId="0" borderId="0" applyFont="0" applyFill="0" applyBorder="0" applyAlignment="0" applyProtection="0"/>
    <xf numFmtId="215" fontId="91" fillId="0" borderId="0" applyFont="0" applyFill="0" applyBorder="0" applyAlignment="0" applyProtection="0"/>
    <xf numFmtId="0" fontId="181" fillId="0" borderId="0"/>
    <xf numFmtId="40" fontId="120" fillId="0" borderId="0" applyBorder="0">
      <alignment horizontal="right"/>
    </xf>
    <xf numFmtId="190" fontId="69" fillId="0" borderId="6">
      <alignment horizontal="right" vertical="center"/>
    </xf>
    <xf numFmtId="211" fontId="69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23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76" fontId="32" fillId="0" borderId="6">
      <alignment horizontal="right" vertical="center"/>
    </xf>
    <xf numFmtId="190" fontId="69" fillId="0" borderId="6">
      <alignment horizontal="right" vertical="center"/>
    </xf>
    <xf numFmtId="176" fontId="32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6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232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11" fontId="69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1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42" fontId="32" fillId="0" borderId="6">
      <alignment horizontal="right" vertical="center"/>
    </xf>
    <xf numFmtId="237" fontId="69" fillId="0" borderId="6">
      <alignment horizontal="right" vertical="center"/>
    </xf>
    <xf numFmtId="235" fontId="147" fillId="0" borderId="6">
      <alignment horizontal="right" vertical="center"/>
    </xf>
    <xf numFmtId="236" fontId="152" fillId="0" borderId="6">
      <alignment horizontal="right" vertical="center"/>
    </xf>
    <xf numFmtId="235" fontId="152" fillId="0" borderId="6">
      <alignment horizontal="right" vertical="center"/>
    </xf>
    <xf numFmtId="238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39" fontId="147" fillId="0" borderId="6">
      <alignment horizontal="right" vertical="center"/>
    </xf>
    <xf numFmtId="232" fontId="152" fillId="0" borderId="6">
      <alignment horizontal="right" vertical="center"/>
    </xf>
    <xf numFmtId="239" fontId="152" fillId="0" borderId="6">
      <alignment horizontal="right" vertical="center"/>
    </xf>
    <xf numFmtId="175" fontId="152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90" fontId="69" fillId="0" borderId="6">
      <alignment horizontal="right" vertical="center"/>
    </xf>
    <xf numFmtId="190" fontId="69" fillId="0" borderId="6">
      <alignment horizontal="right" vertical="center"/>
    </xf>
    <xf numFmtId="188" fontId="187" fillId="0" borderId="6">
      <alignment horizontal="right" vertical="center"/>
    </xf>
    <xf numFmtId="188" fontId="187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240" fontId="91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186" fontId="108" fillId="0" borderId="6">
      <alignment horizontal="right" vertical="center"/>
    </xf>
    <xf numFmtId="212" fontId="65" fillId="0" borderId="0" applyNumberFormat="0"/>
    <xf numFmtId="219" fontId="167" fillId="0" borderId="11">
      <protection hidden="1"/>
    </xf>
    <xf numFmtId="49" fontId="114" fillId="0" borderId="0" applyFill="0" applyBorder="0" applyAlignment="0"/>
    <xf numFmtId="243" fontId="68" fillId="0" borderId="0" applyFill="0" applyBorder="0" applyAlignment="0"/>
    <xf numFmtId="244" fontId="68" fillId="0" borderId="0" applyFill="0" applyBorder="0" applyAlignment="0"/>
    <xf numFmtId="187" fontId="69" fillId="0" borderId="6">
      <alignment horizontal="center"/>
    </xf>
    <xf numFmtId="0" fontId="188" fillId="0" borderId="35"/>
    <xf numFmtId="245" fontId="147" fillId="0" borderId="6">
      <alignment horizontal="center"/>
    </xf>
    <xf numFmtId="0" fontId="121" fillId="0" borderId="35"/>
    <xf numFmtId="0" fontId="121" fillId="0" borderId="35"/>
    <xf numFmtId="0" fontId="188" fillId="0" borderId="35"/>
    <xf numFmtId="0" fontId="188" fillId="0" borderId="35"/>
    <xf numFmtId="0" fontId="121" fillId="0" borderId="35"/>
    <xf numFmtId="0" fontId="121" fillId="0" borderId="35"/>
    <xf numFmtId="0" fontId="121" fillId="0" borderId="35"/>
    <xf numFmtId="0" fontId="10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90" fillId="0" borderId="3" applyNumberFormat="0" applyBorder="0" applyAlignment="0"/>
    <xf numFmtId="0" fontId="122" fillId="0" borderId="4" applyNumberFormat="0" applyBorder="0" applyAlignment="0">
      <alignment horizontal="center"/>
    </xf>
    <xf numFmtId="3" fontId="63" fillId="0" borderId="21" applyNumberFormat="0" applyBorder="0" applyAlignment="0"/>
    <xf numFmtId="0" fontId="189" fillId="0" borderId="0" applyFont="0">
      <alignment horizontal="centerContinuous"/>
    </xf>
    <xf numFmtId="40" fontId="13" fillId="0" borderId="0"/>
    <xf numFmtId="3" fontId="123" fillId="0" borderId="0" applyNumberFormat="0" applyFill="0" applyBorder="0" applyAlignment="0" applyProtection="0">
      <alignment horizontal="center" wrapText="1"/>
    </xf>
    <xf numFmtId="0" fontId="124" fillId="0" borderId="2" applyBorder="0" applyAlignment="0">
      <alignment horizontal="center" vertical="center"/>
    </xf>
    <xf numFmtId="0" fontId="125" fillId="0" borderId="0" applyNumberFormat="0" applyFill="0" applyBorder="0" applyAlignment="0" applyProtection="0">
      <alignment horizontal="centerContinuous"/>
    </xf>
    <xf numFmtId="0" fontId="102" fillId="0" borderId="36" applyNumberFormat="0" applyFill="0" applyBorder="0" applyAlignment="0" applyProtection="0">
      <alignment horizontal="center" vertical="center" wrapText="1"/>
    </xf>
    <xf numFmtId="0" fontId="51" fillId="0" borderId="0" applyNumberFormat="0" applyFill="0" applyBorder="0" applyAlignment="0" applyProtection="0"/>
    <xf numFmtId="3" fontId="190" fillId="0" borderId="27" applyNumberFormat="0" applyAlignment="0">
      <alignment horizontal="center" vertical="center"/>
    </xf>
    <xf numFmtId="3" fontId="191" fillId="0" borderId="3" applyNumberFormat="0" applyAlignment="0">
      <alignment horizontal="left" wrapText="1"/>
    </xf>
    <xf numFmtId="3" fontId="190" fillId="0" borderId="27" applyNumberFormat="0" applyAlignment="0">
      <alignment horizontal="center" vertical="center"/>
    </xf>
    <xf numFmtId="0" fontId="126" fillId="0" borderId="37" applyNumberFormat="0" applyBorder="0" applyAlignment="0">
      <alignment vertical="center"/>
    </xf>
    <xf numFmtId="0" fontId="32" fillId="0" borderId="38" applyNumberFormat="0" applyFont="0" applyFill="0" applyAlignment="0" applyProtection="0"/>
    <xf numFmtId="0" fontId="32" fillId="0" borderId="38" applyNumberFormat="0" applyFont="0" applyFill="0" applyAlignment="0" applyProtection="0"/>
    <xf numFmtId="0" fontId="135" fillId="0" borderId="3" applyNumberFormat="0" applyFont="0" applyAlignment="0">
      <alignment horizontal="center" vertical="center"/>
    </xf>
    <xf numFmtId="0" fontId="192" fillId="0" borderId="39">
      <alignment horizontal="center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0" fillId="0" borderId="28">
      <alignment horizontal="center"/>
    </xf>
    <xf numFmtId="195" fontId="69" fillId="0" borderId="0"/>
    <xf numFmtId="196" fontId="69" fillId="0" borderId="1"/>
    <xf numFmtId="0" fontId="164" fillId="0" borderId="0"/>
    <xf numFmtId="3" fontId="108" fillId="0" borderId="0" applyNumberFormat="0" applyBorder="0" applyAlignment="0" applyProtection="0">
      <alignment horizontal="centerContinuous"/>
      <protection locked="0"/>
    </xf>
    <xf numFmtId="3" fontId="127" fillId="0" borderId="0">
      <protection locked="0"/>
    </xf>
    <xf numFmtId="0" fontId="164" fillId="0" borderId="0"/>
    <xf numFmtId="5" fontId="193" fillId="47" borderId="2">
      <alignment vertical="top"/>
    </xf>
    <xf numFmtId="0" fontId="128" fillId="48" borderId="1">
      <alignment horizontal="left" vertical="center"/>
    </xf>
    <xf numFmtId="6" fontId="194" fillId="49" borderId="2"/>
    <xf numFmtId="182" fontId="129" fillId="0" borderId="2">
      <alignment horizontal="left" vertical="top"/>
    </xf>
    <xf numFmtId="0" fontId="195" fillId="50" borderId="0">
      <alignment horizontal="left" vertical="center"/>
    </xf>
    <xf numFmtId="0" fontId="196" fillId="0" borderId="0" applyNumberFormat="0" applyFill="0" applyBorder="0" applyAlignment="0" applyProtection="0"/>
    <xf numFmtId="182" fontId="130" fillId="0" borderId="27">
      <alignment horizontal="left" vertical="top"/>
    </xf>
    <xf numFmtId="0" fontId="64" fillId="0" borderId="27">
      <alignment horizontal="left" vertical="center"/>
    </xf>
    <xf numFmtId="246" fontId="32" fillId="0" borderId="0" applyFont="0" applyFill="0" applyBorder="0" applyAlignment="0" applyProtection="0"/>
    <xf numFmtId="247" fontId="32" fillId="0" borderId="0" applyFont="0" applyFill="0" applyBorder="0" applyAlignment="0" applyProtection="0"/>
    <xf numFmtId="42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31" fillId="0" borderId="40" applyNumberFormat="0" applyFont="0" applyAlignment="0">
      <alignment horizontal="center"/>
    </xf>
    <xf numFmtId="0" fontId="53" fillId="0" borderId="0" applyNumberFormat="0" applyFill="0" applyBorder="0" applyAlignment="0" applyProtection="0"/>
    <xf numFmtId="42" fontId="197" fillId="0" borderId="0" applyFont="0" applyFill="0" applyBorder="0" applyAlignment="0" applyProtection="0"/>
    <xf numFmtId="44" fontId="197" fillId="0" borderId="0" applyFont="0" applyFill="0" applyBorder="0" applyAlignment="0" applyProtection="0"/>
    <xf numFmtId="0" fontId="197" fillId="0" borderId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17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0" borderId="0"/>
    <xf numFmtId="0" fontId="198" fillId="0" borderId="13"/>
    <xf numFmtId="206" fontId="132" fillId="0" borderId="0" applyFont="0" applyFill="0" applyBorder="0" applyAlignment="0" applyProtection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33" fillId="0" borderId="0" applyFont="0" applyFill="0" applyBorder="0" applyAlignment="0" applyProtection="0"/>
    <xf numFmtId="0" fontId="133" fillId="0" borderId="0" applyFont="0" applyFill="0" applyBorder="0" applyAlignment="0" applyProtection="0"/>
    <xf numFmtId="176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0" fontId="133" fillId="0" borderId="0"/>
    <xf numFmtId="0" fontId="59" fillId="0" borderId="0"/>
    <xf numFmtId="0" fontId="200" fillId="0" borderId="0"/>
    <xf numFmtId="0" fontId="47" fillId="0" borderId="0"/>
    <xf numFmtId="172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134" fillId="0" borderId="0"/>
    <xf numFmtId="171" fontId="57" fillId="0" borderId="0" applyFont="0" applyFill="0" applyBorder="0" applyAlignment="0" applyProtection="0"/>
    <xf numFmtId="168" fontId="60" fillId="0" borderId="0" applyFont="0" applyFill="0" applyBorder="0" applyAlignment="0" applyProtection="0"/>
    <xf numFmtId="173" fontId="57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31" fillId="0" borderId="0"/>
  </cellStyleXfs>
  <cellXfs count="2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164" fontId="4" fillId="0" borderId="0" xfId="2" applyNumberFormat="1" applyFont="1"/>
    <xf numFmtId="164" fontId="0" fillId="0" borderId="0" xfId="2" applyNumberFormat="1" applyFont="1"/>
    <xf numFmtId="164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/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17" fillId="0" borderId="0" xfId="3">
      <alignment vertical="center" wrapText="1"/>
    </xf>
    <xf numFmtId="3" fontId="17" fillId="0" borderId="0" xfId="3" applyAlignment="1">
      <alignment horizontal="center" vertical="center" wrapText="1"/>
    </xf>
    <xf numFmtId="3" fontId="16" fillId="0" borderId="0" xfId="3" applyFont="1">
      <alignment vertical="center" wrapText="1"/>
    </xf>
    <xf numFmtId="0" fontId="18" fillId="0" borderId="0" xfId="0" applyFont="1" applyAlignment="1">
      <alignment vertical="center"/>
    </xf>
    <xf numFmtId="164" fontId="19" fillId="0" borderId="0" xfId="2" applyNumberFormat="1" applyFont="1"/>
    <xf numFmtId="0" fontId="20" fillId="0" borderId="0" xfId="0" applyFont="1" applyAlignment="1">
      <alignment horizontal="right" vertical="center"/>
    </xf>
    <xf numFmtId="0" fontId="19" fillId="0" borderId="0" xfId="0" applyFont="1"/>
    <xf numFmtId="0" fontId="16" fillId="0" borderId="1" xfId="0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164" fontId="19" fillId="0" borderId="0" xfId="2" applyNumberFormat="1" applyFont="1" applyBorder="1" applyAlignment="1">
      <alignment horizontal="right"/>
    </xf>
    <xf numFmtId="3" fontId="16" fillId="0" borderId="1" xfId="3" applyFont="1" applyBorder="1" applyAlignment="1">
      <alignment horizontal="center" vertical="center" wrapText="1"/>
    </xf>
    <xf numFmtId="3" fontId="16" fillId="0" borderId="1" xfId="3" applyFont="1" applyBorder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/>
    <xf numFmtId="164" fontId="0" fillId="2" borderId="0" xfId="2" applyNumberFormat="1" applyFont="1" applyFill="1"/>
    <xf numFmtId="164" fontId="16" fillId="0" borderId="1" xfId="2" applyNumberFormat="1" applyFont="1" applyBorder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164" fontId="26" fillId="0" borderId="0" xfId="2" applyNumberFormat="1" applyFont="1" applyAlignment="1">
      <alignment horizontal="right"/>
    </xf>
    <xf numFmtId="164" fontId="9" fillId="0" borderId="0" xfId="2" applyNumberFormat="1" applyFont="1"/>
    <xf numFmtId="0" fontId="27" fillId="0" borderId="0" xfId="0" applyFont="1"/>
    <xf numFmtId="0" fontId="28" fillId="0" borderId="1" xfId="0" applyFont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right" vertical="center" wrapText="1"/>
    </xf>
    <xf numFmtId="164" fontId="28" fillId="0" borderId="1" xfId="2" applyNumberFormat="1" applyFont="1" applyBorder="1" applyAlignment="1">
      <alignment horizontal="center" vertical="center" wrapText="1"/>
    </xf>
    <xf numFmtId="164" fontId="16" fillId="0" borderId="1" xfId="3" applyNumberFormat="1" applyFont="1" applyBorder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center" vertical="center" wrapText="1"/>
    </xf>
    <xf numFmtId="43" fontId="13" fillId="0" borderId="1" xfId="2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vertical="center" wrapText="1"/>
    </xf>
    <xf numFmtId="164" fontId="4" fillId="0" borderId="0" xfId="0" applyNumberFormat="1" applyFont="1"/>
    <xf numFmtId="164" fontId="8" fillId="0" borderId="1" xfId="2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vertical="center"/>
    </xf>
    <xf numFmtId="164" fontId="29" fillId="0" borderId="1" xfId="2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vertical="center" wrapText="1"/>
    </xf>
    <xf numFmtId="0" fontId="17" fillId="0" borderId="0" xfId="0" applyFont="1"/>
    <xf numFmtId="0" fontId="3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9" fillId="0" borderId="1" xfId="0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vertical="center" wrapText="1"/>
    </xf>
    <xf numFmtId="164" fontId="28" fillId="0" borderId="1" xfId="2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 wrapText="1"/>
    </xf>
    <xf numFmtId="164" fontId="10" fillId="0" borderId="1" xfId="2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3" fontId="17" fillId="2" borderId="1" xfId="6" applyFill="1" applyBorder="1">
      <alignment vertical="center" wrapText="1"/>
    </xf>
    <xf numFmtId="164" fontId="19" fillId="0" borderId="1" xfId="2" applyNumberFormat="1" applyFont="1" applyBorder="1"/>
    <xf numFmtId="164" fontId="19" fillId="0" borderId="1" xfId="2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vertical="center" wrapText="1"/>
    </xf>
    <xf numFmtId="164" fontId="22" fillId="0" borderId="1" xfId="0" applyNumberFormat="1" applyFont="1" applyBorder="1" applyAlignment="1">
      <alignment vertical="center" wrapText="1"/>
    </xf>
    <xf numFmtId="164" fontId="17" fillId="0" borderId="1" xfId="2" applyNumberFormat="1" applyFont="1" applyBorder="1" applyAlignment="1">
      <alignment vertical="center" wrapText="1"/>
    </xf>
    <xf numFmtId="164" fontId="17" fillId="2" borderId="1" xfId="2" applyNumberFormat="1" applyFont="1" applyFill="1" applyBorder="1" applyAlignment="1">
      <alignment vertical="center" wrapText="1"/>
    </xf>
    <xf numFmtId="3" fontId="17" fillId="0" borderId="1" xfId="3" applyBorder="1" applyAlignment="1">
      <alignment horizontal="center" vertical="center" wrapText="1"/>
    </xf>
    <xf numFmtId="3" fontId="17" fillId="0" borderId="1" xfId="3" applyBorder="1">
      <alignment vertical="center" wrapText="1"/>
    </xf>
    <xf numFmtId="3" fontId="24" fillId="0" borderId="1" xfId="3" applyFont="1" applyBorder="1">
      <alignment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4" fontId="14" fillId="0" borderId="1" xfId="2" applyNumberFormat="1" applyFont="1" applyFill="1" applyBorder="1" applyAlignment="1">
      <alignment horizontal="right" vertical="center" wrapText="1"/>
    </xf>
    <xf numFmtId="164" fontId="17" fillId="0" borderId="1" xfId="2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4" fontId="13" fillId="0" borderId="1" xfId="2" applyNumberFormat="1" applyFont="1" applyBorder="1" applyAlignment="1">
      <alignment horizontal="right" vertical="center" wrapText="1"/>
    </xf>
    <xf numFmtId="164" fontId="7" fillId="0" borderId="1" xfId="2" applyNumberFormat="1" applyFont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15" fillId="2" borderId="1" xfId="2" applyNumberFormat="1" applyFont="1" applyFill="1" applyBorder="1" applyAlignment="1">
      <alignment horizontal="left" vertical="center" wrapText="1"/>
    </xf>
    <xf numFmtId="164" fontId="23" fillId="2" borderId="1" xfId="2" applyNumberFormat="1" applyFont="1" applyFill="1" applyBorder="1" applyAlignment="1">
      <alignment vertical="center" wrapText="1"/>
    </xf>
    <xf numFmtId="164" fontId="7" fillId="0" borderId="1" xfId="2" applyNumberFormat="1" applyFont="1" applyFill="1" applyBorder="1" applyAlignment="1">
      <alignment horizontal="left" vertical="center" wrapText="1"/>
    </xf>
    <xf numFmtId="2" fontId="30" fillId="2" borderId="1" xfId="0" applyNumberFormat="1" applyFont="1" applyFill="1" applyBorder="1" applyAlignment="1">
      <alignment horizontal="left" vertical="center"/>
    </xf>
    <xf numFmtId="2" fontId="3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3" fontId="17" fillId="0" borderId="0" xfId="430">
      <alignment vertical="center" wrapText="1"/>
    </xf>
    <xf numFmtId="3" fontId="17" fillId="0" borderId="0" xfId="430" applyAlignment="1">
      <alignment horizontal="center" vertical="center" wrapText="1"/>
    </xf>
    <xf numFmtId="3" fontId="16" fillId="0" borderId="1" xfId="430" applyFont="1" applyBorder="1" applyAlignment="1">
      <alignment horizontal="center" vertical="center" wrapText="1"/>
    </xf>
    <xf numFmtId="3" fontId="16" fillId="0" borderId="4" xfId="430" applyFont="1" applyBorder="1" applyAlignment="1">
      <alignment horizontal="center" vertical="center" wrapText="1"/>
    </xf>
    <xf numFmtId="3" fontId="16" fillId="0" borderId="4" xfId="430" applyFont="1" applyBorder="1">
      <alignment vertical="center" wrapText="1"/>
    </xf>
    <xf numFmtId="3" fontId="16" fillId="0" borderId="0" xfId="430" applyFont="1">
      <alignment vertical="center" wrapText="1"/>
    </xf>
    <xf numFmtId="3" fontId="17" fillId="0" borderId="3" xfId="430" applyBorder="1" applyAlignment="1">
      <alignment horizontal="center" vertical="center" wrapText="1"/>
    </xf>
    <xf numFmtId="3" fontId="17" fillId="0" borderId="3" xfId="430" applyBorder="1">
      <alignment vertical="center" wrapText="1"/>
    </xf>
    <xf numFmtId="3" fontId="16" fillId="0" borderId="3" xfId="430" applyFont="1" applyBorder="1" applyAlignment="1">
      <alignment horizontal="center" vertical="center" wrapText="1"/>
    </xf>
    <xf numFmtId="3" fontId="16" fillId="0" borderId="3" xfId="430" applyFont="1" applyBorder="1">
      <alignment vertical="center" wrapText="1"/>
    </xf>
    <xf numFmtId="3" fontId="17" fillId="0" borderId="41" xfId="430" applyBorder="1" applyAlignment="1">
      <alignment horizontal="center" vertical="center" wrapText="1"/>
    </xf>
    <xf numFmtId="3" fontId="17" fillId="0" borderId="41" xfId="430" applyBorder="1">
      <alignment vertical="center" wrapText="1"/>
    </xf>
    <xf numFmtId="3" fontId="141" fillId="0" borderId="0" xfId="430" applyFont="1" applyAlignment="1">
      <alignment horizontal="center"/>
    </xf>
    <xf numFmtId="3" fontId="16" fillId="30" borderId="3" xfId="430" applyFont="1" applyFill="1" applyBorder="1">
      <alignment vertical="center" wrapText="1"/>
    </xf>
    <xf numFmtId="3" fontId="17" fillId="0" borderId="0" xfId="430" applyAlignment="1">
      <alignment horizontal="center" vertical="center"/>
    </xf>
    <xf numFmtId="3" fontId="207" fillId="0" borderId="0" xfId="430" applyFont="1">
      <alignment vertical="center" wrapText="1"/>
    </xf>
    <xf numFmtId="3" fontId="16" fillId="0" borderId="0" xfId="430" applyFont="1" applyAlignment="1">
      <alignment horizontal="left" vertical="center" indent="2"/>
    </xf>
    <xf numFmtId="3" fontId="139" fillId="0" borderId="0" xfId="430" applyFont="1" applyAlignment="1">
      <alignment horizontal="center" vertical="center"/>
    </xf>
    <xf numFmtId="3" fontId="201" fillId="0" borderId="0" xfId="430" applyFont="1" applyAlignment="1">
      <alignment horizontal="center" wrapText="1"/>
    </xf>
    <xf numFmtId="3" fontId="16" fillId="0" borderId="0" xfId="430" applyFont="1" applyAlignment="1">
      <alignment horizontal="center" vertical="center"/>
    </xf>
    <xf numFmtId="3" fontId="137" fillId="0" borderId="0" xfId="430" applyFont="1" applyAlignment="1">
      <alignment horizontal="right" vertical="center"/>
    </xf>
    <xf numFmtId="0" fontId="32" fillId="0" borderId="0" xfId="0" applyFont="1"/>
    <xf numFmtId="0" fontId="206" fillId="0" borderId="0" xfId="0" applyFont="1"/>
    <xf numFmtId="3" fontId="32" fillId="0" borderId="0" xfId="0" applyNumberFormat="1" applyFont="1"/>
    <xf numFmtId="3" fontId="139" fillId="0" borderId="0" xfId="430" applyFont="1" applyAlignment="1">
      <alignment vertical="center"/>
    </xf>
    <xf numFmtId="3" fontId="140" fillId="0" borderId="0" xfId="430" applyFont="1" applyAlignment="1">
      <alignment vertical="center"/>
    </xf>
    <xf numFmtId="0" fontId="87" fillId="0" borderId="0" xfId="0" applyFont="1"/>
    <xf numFmtId="3" fontId="16" fillId="0" borderId="41" xfId="430" applyFont="1" applyBorder="1" applyAlignment="1">
      <alignment horizontal="center" vertical="center" wrapText="1"/>
    </xf>
    <xf numFmtId="3" fontId="16" fillId="0" borderId="41" xfId="430" applyFont="1" applyBorder="1">
      <alignment vertical="center" wrapText="1"/>
    </xf>
    <xf numFmtId="3" fontId="87" fillId="0" borderId="0" xfId="0" applyNumberFormat="1" applyFont="1"/>
    <xf numFmtId="0" fontId="32" fillId="0" borderId="0" xfId="0" applyFont="1" applyAlignment="1">
      <alignment horizontal="center"/>
    </xf>
    <xf numFmtId="3" fontId="16" fillId="0" borderId="2" xfId="430" applyFont="1" applyBorder="1" applyAlignment="1">
      <alignment horizontal="center" vertical="center" wrapText="1"/>
    </xf>
    <xf numFmtId="3" fontId="17" fillId="30" borderId="3" xfId="430" applyFill="1" applyBorder="1">
      <alignment vertical="center" wrapText="1"/>
    </xf>
    <xf numFmtId="0" fontId="5" fillId="0" borderId="0" xfId="0" applyFont="1" applyAlignment="1">
      <alignment horizontal="right" vertical="center"/>
    </xf>
    <xf numFmtId="3" fontId="137" fillId="0" borderId="1" xfId="3" applyFont="1" applyBorder="1">
      <alignment vertical="center" wrapText="1"/>
    </xf>
    <xf numFmtId="3" fontId="137" fillId="0" borderId="1" xfId="3" applyFont="1" applyBorder="1" applyAlignment="1">
      <alignment horizontal="center" vertical="center" wrapText="1"/>
    </xf>
    <xf numFmtId="3" fontId="137" fillId="0" borderId="0" xfId="3" applyFont="1">
      <alignment vertical="center" wrapText="1"/>
    </xf>
    <xf numFmtId="164" fontId="137" fillId="0" borderId="1" xfId="2" applyNumberFormat="1" applyFont="1" applyBorder="1" applyAlignment="1">
      <alignment vertical="center" wrapText="1"/>
    </xf>
    <xf numFmtId="0" fontId="208" fillId="0" borderId="0" xfId="0" applyFont="1"/>
    <xf numFmtId="0" fontId="201" fillId="0" borderId="1" xfId="0" applyFont="1" applyBorder="1" applyAlignment="1">
      <alignment horizontal="center" vertical="center" wrapText="1"/>
    </xf>
    <xf numFmtId="2" fontId="201" fillId="2" borderId="1" xfId="0" applyNumberFormat="1" applyFont="1" applyFill="1" applyBorder="1" applyAlignment="1">
      <alignment horizontal="left" vertical="center" wrapText="1"/>
    </xf>
    <xf numFmtId="164" fontId="201" fillId="0" borderId="1" xfId="2" applyNumberFormat="1" applyFont="1" applyBorder="1" applyAlignment="1">
      <alignment horizontal="right" vertical="center" wrapText="1"/>
    </xf>
    <xf numFmtId="164" fontId="201" fillId="0" borderId="1" xfId="0" applyNumberFormat="1" applyFont="1" applyBorder="1" applyAlignment="1">
      <alignment horizontal="center" vertical="center" wrapText="1"/>
    </xf>
    <xf numFmtId="0" fontId="137" fillId="0" borderId="1" xfId="0" applyFont="1" applyBorder="1" applyAlignment="1">
      <alignment horizontal="center" vertical="center" wrapText="1"/>
    </xf>
    <xf numFmtId="164" fontId="137" fillId="0" borderId="1" xfId="0" applyNumberFormat="1" applyFont="1" applyBorder="1" applyAlignment="1">
      <alignment horizontal="center" vertical="center" wrapText="1"/>
    </xf>
    <xf numFmtId="164" fontId="137" fillId="0" borderId="1" xfId="2" applyNumberFormat="1" applyFont="1" applyBorder="1" applyAlignment="1">
      <alignment horizontal="center" vertical="center" wrapText="1"/>
    </xf>
    <xf numFmtId="0" fontId="137" fillId="0" borderId="0" xfId="0" applyFont="1"/>
    <xf numFmtId="2" fontId="201" fillId="2" borderId="1" xfId="0" applyNumberFormat="1" applyFont="1" applyFill="1" applyBorder="1" applyAlignment="1">
      <alignment horizontal="left" vertical="center"/>
    </xf>
    <xf numFmtId="0" fontId="20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23" fillId="0" borderId="0" xfId="2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16" fillId="0" borderId="9" xfId="430" applyFont="1" applyBorder="1">
      <alignment vertical="center" wrapText="1"/>
    </xf>
    <xf numFmtId="3" fontId="16" fillId="0" borderId="0" xfId="430" applyFont="1" applyAlignment="1">
      <alignment horizontal="right" vertical="center"/>
    </xf>
    <xf numFmtId="164" fontId="14" fillId="0" borderId="1" xfId="2" applyNumberFormat="1" applyFont="1" applyBorder="1" applyAlignment="1">
      <alignment vertical="center" wrapText="1"/>
    </xf>
    <xf numFmtId="164" fontId="201" fillId="0" borderId="1" xfId="2" applyNumberFormat="1" applyFont="1" applyFill="1" applyBorder="1" applyAlignment="1">
      <alignment vertical="center" wrapText="1"/>
    </xf>
    <xf numFmtId="164" fontId="14" fillId="0" borderId="1" xfId="2" applyNumberFormat="1" applyFont="1" applyFill="1" applyBorder="1" applyAlignment="1">
      <alignment vertical="center" wrapText="1"/>
    </xf>
    <xf numFmtId="3" fontId="16" fillId="0" borderId="0" xfId="430" applyFont="1" applyFill="1" applyAlignment="1">
      <alignment horizontal="left" vertical="center" indent="2"/>
    </xf>
    <xf numFmtId="0" fontId="14" fillId="0" borderId="0" xfId="0" applyFont="1" applyFill="1"/>
    <xf numFmtId="3" fontId="139" fillId="0" borderId="0" xfId="430" applyFont="1" applyFill="1" applyAlignment="1">
      <alignment vertical="center"/>
    </xf>
    <xf numFmtId="3" fontId="16" fillId="0" borderId="0" xfId="430" applyFont="1" applyFill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3" fontId="201" fillId="0" borderId="0" xfId="0" applyNumberFormat="1" applyFont="1" applyFill="1" applyAlignment="1">
      <alignment horizontal="centerContinuous"/>
    </xf>
    <xf numFmtId="0" fontId="7" fillId="0" borderId="0" xfId="0" applyFont="1" applyFill="1"/>
    <xf numFmtId="49" fontId="6" fillId="0" borderId="1" xfId="1125" quotePrefix="1" applyNumberFormat="1" applyFont="1" applyFill="1" applyBorder="1" applyAlignment="1">
      <alignment horizontal="center" vertical="center" wrapText="1"/>
    </xf>
    <xf numFmtId="3" fontId="6" fillId="0" borderId="1" xfId="1125" applyNumberFormat="1" applyFont="1" applyFill="1" applyBorder="1" applyAlignment="1">
      <alignment horizontal="center" vertical="center" wrapText="1"/>
    </xf>
    <xf numFmtId="164" fontId="6" fillId="0" borderId="1" xfId="2" quotePrefix="1" applyNumberFormat="1" applyFont="1" applyFill="1" applyBorder="1" applyAlignment="1">
      <alignment horizontal="center" vertical="center" wrapText="1"/>
    </xf>
    <xf numFmtId="3" fontId="6" fillId="0" borderId="1" xfId="1125" quotePrefix="1" applyNumberFormat="1" applyFont="1" applyFill="1" applyBorder="1" applyAlignment="1">
      <alignment horizontal="center" vertical="center" wrapText="1"/>
    </xf>
    <xf numFmtId="3" fontId="6" fillId="0" borderId="1" xfId="2" quotePrefix="1" applyNumberFormat="1" applyFont="1" applyFill="1" applyBorder="1" applyAlignment="1">
      <alignment horizontal="right" vertical="center" wrapText="1"/>
    </xf>
    <xf numFmtId="3" fontId="6" fillId="0" borderId="1" xfId="1125" applyNumberFormat="1" applyFont="1" applyFill="1" applyBorder="1" applyAlignment="1">
      <alignment vertical="center" wrapText="1"/>
    </xf>
    <xf numFmtId="3" fontId="14" fillId="0" borderId="0" xfId="0" applyNumberFormat="1" applyFont="1" applyFill="1"/>
    <xf numFmtId="3" fontId="6" fillId="0" borderId="1" xfId="1125" applyNumberFormat="1" applyFont="1" applyFill="1" applyBorder="1" applyAlignment="1">
      <alignment horizontal="left" vertical="center" wrapText="1"/>
    </xf>
    <xf numFmtId="3" fontId="6" fillId="0" borderId="1" xfId="1125" applyNumberFormat="1" applyFont="1" applyFill="1" applyBorder="1" applyAlignment="1">
      <alignment horizontal="right" vertical="center" wrapText="1"/>
    </xf>
    <xf numFmtId="49" fontId="7" fillId="0" borderId="1" xfId="1125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48" fontId="7" fillId="0" borderId="1" xfId="2" quotePrefix="1" applyNumberFormat="1" applyFont="1" applyFill="1" applyBorder="1" applyAlignment="1">
      <alignment horizontal="center" vertical="center" wrapText="1"/>
    </xf>
    <xf numFmtId="0" fontId="209" fillId="0" borderId="0" xfId="0" applyFont="1" applyFill="1" applyAlignment="1">
      <alignment wrapText="1"/>
    </xf>
    <xf numFmtId="3" fontId="209" fillId="0" borderId="0" xfId="0" applyNumberFormat="1" applyFont="1" applyFill="1"/>
    <xf numFmtId="3" fontId="66" fillId="0" borderId="1" xfId="2" quotePrefix="1" applyNumberFormat="1" applyFont="1" applyFill="1" applyBorder="1" applyAlignment="1">
      <alignment horizontal="right" vertical="center" wrapText="1"/>
    </xf>
    <xf numFmtId="3" fontId="7" fillId="0" borderId="1" xfId="2" quotePrefix="1" applyNumberFormat="1" applyFont="1" applyFill="1" applyBorder="1" applyAlignment="1">
      <alignment horizontal="right" vertical="center" wrapText="1"/>
    </xf>
    <xf numFmtId="3" fontId="7" fillId="0" borderId="1" xfId="1125" applyNumberFormat="1" applyFont="1" applyFill="1" applyBorder="1" applyAlignment="1">
      <alignment horizontal="right" vertical="center" wrapText="1"/>
    </xf>
    <xf numFmtId="3" fontId="7" fillId="0" borderId="1" xfId="1125" applyNumberFormat="1" applyFont="1" applyFill="1" applyBorder="1" applyAlignment="1">
      <alignment vertical="center" wrapText="1"/>
    </xf>
    <xf numFmtId="3" fontId="7" fillId="0" borderId="1" xfId="1125" applyNumberFormat="1" applyFont="1" applyFill="1" applyBorder="1" applyAlignment="1">
      <alignment horizontal="left" vertical="center" wrapText="1"/>
    </xf>
    <xf numFmtId="3" fontId="7" fillId="0" borderId="1" xfId="1125" applyNumberFormat="1" applyFont="1" applyFill="1" applyBorder="1" applyAlignment="1">
      <alignment horizontal="center" vertical="center" wrapText="1"/>
    </xf>
    <xf numFmtId="248" fontId="6" fillId="0" borderId="1" xfId="2" quotePrefix="1" applyNumberFormat="1" applyFont="1" applyFill="1" applyBorder="1" applyAlignment="1">
      <alignment horizontal="center" vertical="center" wrapText="1"/>
    </xf>
    <xf numFmtId="248" fontId="7" fillId="0" borderId="1" xfId="1125" quotePrefix="1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right" vertical="center"/>
    </xf>
    <xf numFmtId="1" fontId="7" fillId="0" borderId="1" xfId="1125" applyNumberFormat="1" applyFont="1" applyFill="1" applyBorder="1" applyAlignment="1">
      <alignment vertical="center" wrapText="1"/>
    </xf>
    <xf numFmtId="3" fontId="210" fillId="0" borderId="0" xfId="0" applyNumberFormat="1" applyFont="1" applyFill="1"/>
    <xf numFmtId="49" fontId="6" fillId="0" borderId="1" xfId="1125" applyNumberFormat="1" applyFont="1" applyFill="1" applyBorder="1" applyAlignment="1">
      <alignment horizontal="center" vertical="center"/>
    </xf>
    <xf numFmtId="1" fontId="6" fillId="0" borderId="1" xfId="1125" applyNumberFormat="1" applyFont="1" applyFill="1" applyBorder="1" applyAlignment="1">
      <alignment vertical="center" wrapText="1"/>
    </xf>
    <xf numFmtId="1" fontId="6" fillId="0" borderId="1" xfId="1125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1" fontId="7" fillId="0" borderId="1" xfId="1125" applyNumberFormat="1" applyFont="1" applyFill="1" applyBorder="1" applyAlignment="1">
      <alignment vertical="center"/>
    </xf>
    <xf numFmtId="49" fontId="7" fillId="0" borderId="1" xfId="1125" applyNumberFormat="1" applyFont="1" applyFill="1" applyBorder="1" applyAlignment="1">
      <alignment horizontal="center" vertical="center"/>
    </xf>
    <xf numFmtId="1" fontId="7" fillId="0" borderId="1" xfId="1125" applyNumberFormat="1" applyFont="1" applyFill="1" applyBorder="1" applyAlignment="1">
      <alignment horizontal="center" vertical="center" wrapText="1"/>
    </xf>
    <xf numFmtId="3" fontId="211" fillId="0" borderId="0" xfId="0" applyNumberFormat="1" applyFont="1" applyFill="1"/>
    <xf numFmtId="3" fontId="7" fillId="0" borderId="1" xfId="1125" applyNumberFormat="1" applyFont="1" applyFill="1" applyBorder="1" applyAlignment="1">
      <alignment horizontal="right" vertical="center"/>
    </xf>
    <xf numFmtId="1" fontId="7" fillId="0" borderId="8" xfId="1125" applyNumberFormat="1" applyFont="1" applyFill="1" applyBorder="1" applyAlignment="1">
      <alignment horizontal="left" vertical="center" wrapText="1"/>
    </xf>
    <xf numFmtId="3" fontId="7" fillId="0" borderId="1" xfId="1125" quotePrefix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right" vertical="center"/>
    </xf>
    <xf numFmtId="1" fontId="6" fillId="0" borderId="1" xfId="1125" applyNumberFormat="1" applyFont="1" applyFill="1" applyBorder="1" applyAlignment="1">
      <alignment vertical="center"/>
    </xf>
    <xf numFmtId="3" fontId="6" fillId="0" borderId="1" xfId="1125" applyNumberFormat="1" applyFont="1" applyFill="1" applyBorder="1" applyAlignment="1">
      <alignment horizontal="right" vertical="center"/>
    </xf>
    <xf numFmtId="3" fontId="14" fillId="0" borderId="1" xfId="1125" applyNumberFormat="1" applyFont="1" applyFill="1" applyBorder="1" applyAlignment="1">
      <alignment horizontal="left" vertical="center" wrapText="1"/>
    </xf>
    <xf numFmtId="164" fontId="7" fillId="0" borderId="1" xfId="2" quotePrefix="1" applyNumberFormat="1" applyFont="1" applyFill="1" applyBorder="1" applyAlignment="1">
      <alignment horizontal="center" vertical="center" wrapText="1"/>
    </xf>
    <xf numFmtId="192" fontId="6" fillId="0" borderId="1" xfId="2" applyNumberFormat="1" applyFont="1" applyFill="1" applyBorder="1" applyAlignment="1">
      <alignment horizontal="right" vertical="center"/>
    </xf>
    <xf numFmtId="192" fontId="7" fillId="0" borderId="1" xfId="2" applyNumberFormat="1" applyFont="1" applyFill="1" applyBorder="1" applyAlignment="1">
      <alignment horizontal="right" vertical="center"/>
    </xf>
    <xf numFmtId="37" fontId="6" fillId="0" borderId="1" xfId="2" applyNumberFormat="1" applyFont="1" applyFill="1" applyBorder="1" applyAlignment="1">
      <alignment horizontal="right" vertical="center"/>
    </xf>
    <xf numFmtId="49" fontId="7" fillId="0" borderId="0" xfId="1125" applyNumberFormat="1" applyFont="1" applyFill="1" applyAlignment="1">
      <alignment horizontal="center" vertical="center"/>
    </xf>
    <xf numFmtId="1" fontId="7" fillId="0" borderId="0" xfId="1125" applyNumberFormat="1" applyFont="1" applyFill="1" applyAlignment="1">
      <alignment vertical="center" wrapText="1"/>
    </xf>
    <xf numFmtId="1" fontId="7" fillId="0" borderId="0" xfId="1125" applyNumberFormat="1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right" vertical="center"/>
    </xf>
    <xf numFmtId="3" fontId="139" fillId="0" borderId="0" xfId="430" applyFont="1" applyAlignment="1">
      <alignment horizontal="center" vertical="center"/>
    </xf>
    <xf numFmtId="3" fontId="201" fillId="0" borderId="0" xfId="430" applyFont="1" applyAlignment="1">
      <alignment horizontal="center" wrapText="1"/>
    </xf>
    <xf numFmtId="3" fontId="139" fillId="0" borderId="0" xfId="430" applyFont="1" applyAlignment="1">
      <alignment horizontal="center" vertical="center" wrapText="1"/>
    </xf>
    <xf numFmtId="3" fontId="137" fillId="0" borderId="0" xfId="430" applyFont="1" applyAlignment="1">
      <alignment horizontal="center"/>
    </xf>
    <xf numFmtId="3" fontId="17" fillId="0" borderId="0" xfId="430" applyAlignment="1">
      <alignment horizontal="right" vertical="center" wrapText="1"/>
    </xf>
    <xf numFmtId="3" fontId="16" fillId="0" borderId="2" xfId="430" applyFont="1" applyBorder="1" applyAlignment="1">
      <alignment horizontal="center" vertical="center" wrapText="1"/>
    </xf>
    <xf numFmtId="3" fontId="16" fillId="0" borderId="5" xfId="430" applyFont="1" applyBorder="1" applyAlignment="1">
      <alignment horizontal="center" vertical="center" wrapText="1"/>
    </xf>
    <xf numFmtId="3" fontId="16" fillId="0" borderId="6" xfId="430" applyFont="1" applyBorder="1" applyAlignment="1">
      <alignment horizontal="center" vertical="center" wrapText="1"/>
    </xf>
    <xf numFmtId="3" fontId="16" fillId="0" borderId="7" xfId="43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6" fillId="0" borderId="9" xfId="3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9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28" fillId="0" borderId="2" xfId="2" applyNumberFormat="1" applyFont="1" applyBorder="1" applyAlignment="1">
      <alignment horizontal="center" vertical="center" wrapText="1"/>
    </xf>
    <xf numFmtId="164" fontId="28" fillId="0" borderId="5" xfId="2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0" fillId="0" borderId="0" xfId="1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3" fontId="6" fillId="0" borderId="1" xfId="1125" applyNumberFormat="1" applyFont="1" applyFill="1" applyBorder="1" applyAlignment="1">
      <alignment horizontal="center" vertical="center" wrapText="1"/>
    </xf>
    <xf numFmtId="1" fontId="16" fillId="0" borderId="9" xfId="1125" applyNumberFormat="1" applyFont="1" applyFill="1" applyBorder="1" applyAlignment="1">
      <alignment horizontal="center" vertical="center"/>
    </xf>
    <xf numFmtId="1" fontId="6" fillId="0" borderId="1" xfId="1125" applyNumberFormat="1" applyFont="1" applyFill="1" applyBorder="1" applyAlignment="1">
      <alignment horizontal="center" vertical="center" wrapText="1"/>
    </xf>
  </cellXfs>
  <cellStyles count="1126">
    <cellStyle name="_x0001_" xfId="8"/>
    <cellStyle name="          _x000d__x000a_shell=progman.exe_x000d__x000a_m" xfId="9"/>
    <cellStyle name="#,##0" xfId="10"/>
    <cellStyle name="%" xfId="11"/>
    <cellStyle name="%_1.Cac bieu XD DT 2014 (theo CV 8895 cua BTC).30.7.ok.gui(lan 2)" xfId="12"/>
    <cellStyle name="." xfId="13"/>
    <cellStyle name="??" xfId="14"/>
    <cellStyle name="?? [0.00]_ Att. 1- Cover" xfId="15"/>
    <cellStyle name="?? [0]" xfId="16"/>
    <cellStyle name="?_x001d_??%U©÷u&amp;H©÷9_x0008_? s_x000a__x0007__x0001__x0001_" xfId="17"/>
    <cellStyle name="?_x001d_??%U©÷u&amp;H©÷9_x0008_?_x0009_s_x000a__x0007__x0001__x0001_" xfId="18"/>
    <cellStyle name="???? [0.00]_List-dwg" xfId="19"/>
    <cellStyle name="??????" xfId="20"/>
    <cellStyle name="????_??" xfId="21"/>
    <cellStyle name="???[0]_?? DI" xfId="22"/>
    <cellStyle name="???_?? DI" xfId="23"/>
    <cellStyle name="??[0]_BRE" xfId="24"/>
    <cellStyle name="??_ ??? ???? " xfId="25"/>
    <cellStyle name="??A? [0]_ÿÿÿÿÿÿ_1_¢¬???¢â? " xfId="26"/>
    <cellStyle name="??A?_ÿÿÿÿÿÿ_1_¢¬???¢â? " xfId="27"/>
    <cellStyle name="?¡±¢¥?_?¨ù??¢´¢¥_¢¬???¢â? " xfId="28"/>
    <cellStyle name="?ðÇ%U?&amp;H?_x0008_?s_x000a__x0007__x0001__x0001_" xfId="29"/>
    <cellStyle name="_Bang Chi tieu (2)" xfId="30"/>
    <cellStyle name="_Bao cao tai NPP PHAN DUNG 22-7" xfId="31"/>
    <cellStyle name="_Bao_cao_tuan_Vung" xfId="32"/>
    <cellStyle name="_Book1" xfId="33"/>
    <cellStyle name="_F4-6" xfId="34"/>
    <cellStyle name="_KT (2)" xfId="35"/>
    <cellStyle name="_KT (2)_1" xfId="36"/>
    <cellStyle name="_KT (2)_2" xfId="37"/>
    <cellStyle name="_KT (2)_2_TG-TH" xfId="38"/>
    <cellStyle name="_KT (2)_3" xfId="39"/>
    <cellStyle name="_KT (2)_3_TG-TH" xfId="40"/>
    <cellStyle name="_KT (2)_4" xfId="41"/>
    <cellStyle name="_KT (2)_4_TG-TH" xfId="42"/>
    <cellStyle name="_KT (2)_5" xfId="43"/>
    <cellStyle name="_KT (2)_TG-TH" xfId="44"/>
    <cellStyle name="_KT_TG" xfId="45"/>
    <cellStyle name="_KT_TG_1" xfId="46"/>
    <cellStyle name="_KT_TG_2" xfId="47"/>
    <cellStyle name="_KT_TG_3" xfId="48"/>
    <cellStyle name="_KT_TG_4" xfId="49"/>
    <cellStyle name="_LuuNgay24-07-2006Bao cao tai NPP PHAN DUNG 22-7" xfId="50"/>
    <cellStyle name="_TG-TH" xfId="51"/>
    <cellStyle name="_TG-TH_1" xfId="52"/>
    <cellStyle name="_TG-TH_2" xfId="53"/>
    <cellStyle name="_TG-TH_3" xfId="54"/>
    <cellStyle name="_TG-TH_4" xfId="55"/>
    <cellStyle name="~1" xfId="56"/>
    <cellStyle name="•W?_Format" xfId="57"/>
    <cellStyle name="•W€_’·Šú‰p•¶" xfId="58"/>
    <cellStyle name="•W_’·Šú‰p•¶" xfId="59"/>
    <cellStyle name="W_STDFOR" xfId="60"/>
    <cellStyle name="0" xfId="61"/>
    <cellStyle name="0.0" xfId="62"/>
    <cellStyle name="0.00" xfId="63"/>
    <cellStyle name="1" xfId="64"/>
    <cellStyle name="1_Book1" xfId="65"/>
    <cellStyle name="1_Cau thuy dien Ban La (Cu Anh)" xfId="66"/>
    <cellStyle name="1_Dtdchinh2397" xfId="67"/>
    <cellStyle name="1_Du toan 558 (Km17+508.12 - Km 22)" xfId="68"/>
    <cellStyle name="1_Dutoan(SGTL)" xfId="69"/>
    <cellStyle name="1_So Y te. ND 56 gui PNS(31.10)" xfId="70"/>
    <cellStyle name="1_ÿÿÿÿÿ" xfId="71"/>
    <cellStyle name="15" xfId="72"/>
    <cellStyle name="18.1" xfId="73"/>
    <cellStyle name="2" xfId="74"/>
    <cellStyle name="2_Book1" xfId="75"/>
    <cellStyle name="2_Cau thuy dien Ban La (Cu Anh)" xfId="76"/>
    <cellStyle name="2_Dtdchinh2397" xfId="77"/>
    <cellStyle name="2_Du toan 558 (Km17+508.12 - Km 22)" xfId="78"/>
    <cellStyle name="2_Dutoan(SGTL)" xfId="79"/>
    <cellStyle name="2_ÿÿÿÿÿ" xfId="80"/>
    <cellStyle name="20" xfId="81"/>
    <cellStyle name="20% - Accent1 2" xfId="82"/>
    <cellStyle name="20% - Accent2 2" xfId="83"/>
    <cellStyle name="20% - Accent3 2" xfId="84"/>
    <cellStyle name="20% - Accent4 2" xfId="85"/>
    <cellStyle name="20% - Accent5 2" xfId="86"/>
    <cellStyle name="20% - Accent6 2" xfId="87"/>
    <cellStyle name="3" xfId="88"/>
    <cellStyle name="3_Book1" xfId="89"/>
    <cellStyle name="3_Cau thuy dien Ban La (Cu Anh)" xfId="90"/>
    <cellStyle name="3_Dtdchinh2397" xfId="91"/>
    <cellStyle name="3_Du toan 558 (Km17+508.12 - Km 22)" xfId="92"/>
    <cellStyle name="3_Dutoan(SGTL)" xfId="93"/>
    <cellStyle name="3_ÿÿÿÿÿ" xfId="94"/>
    <cellStyle name="4" xfId="95"/>
    <cellStyle name="4_Book1" xfId="96"/>
    <cellStyle name="4_Cau thuy dien Ban La (Cu Anh)" xfId="97"/>
    <cellStyle name="4_Dtdchinh2397" xfId="98"/>
    <cellStyle name="4_Du toan 558 (Km17+508.12 - Km 22)" xfId="99"/>
    <cellStyle name="4_Dutoan(SGTL)" xfId="100"/>
    <cellStyle name="4_ÿÿÿÿÿ" xfId="101"/>
    <cellStyle name="40% - Accent1 2" xfId="102"/>
    <cellStyle name="40% - Accent2 2" xfId="103"/>
    <cellStyle name="40% - Accent3 2" xfId="104"/>
    <cellStyle name="40% - Accent4 2" xfId="105"/>
    <cellStyle name="40% - Accent5 2" xfId="106"/>
    <cellStyle name="40% - Accent6 2" xfId="107"/>
    <cellStyle name="52" xfId="108"/>
    <cellStyle name="6" xfId="109"/>
    <cellStyle name="6_So Y te. ND 56 gui PNS(31.10)" xfId="110"/>
    <cellStyle name="6_TABMIS 16.12.10" xfId="111"/>
    <cellStyle name="6_TABMIS chuyen nguon" xfId="112"/>
    <cellStyle name="6_" xfId="113"/>
    <cellStyle name="60% - Accent1 2" xfId="114"/>
    <cellStyle name="60% - Accent2 2" xfId="115"/>
    <cellStyle name="60% - Accent3 2" xfId="116"/>
    <cellStyle name="60% - Accent4 2" xfId="117"/>
    <cellStyle name="60% - Accent5 2" xfId="118"/>
    <cellStyle name="60% - Accent6 2" xfId="119"/>
    <cellStyle name="Accent1 2" xfId="120"/>
    <cellStyle name="Accent2 2" xfId="121"/>
    <cellStyle name="Accent3 2" xfId="122"/>
    <cellStyle name="Accent4 2" xfId="123"/>
    <cellStyle name="Accent5 2" xfId="124"/>
    <cellStyle name="Accent6 2" xfId="125"/>
    <cellStyle name="ÅëÈ­ [0]_¿ì¹°Åë" xfId="126"/>
    <cellStyle name="AeE­ [0]_INQUIRY ¿?¾÷AßAø " xfId="127"/>
    <cellStyle name="ÅëÈ­ [0]_laroux" xfId="128"/>
    <cellStyle name="ÅëÈ­_¿ì¹°Åë" xfId="129"/>
    <cellStyle name="AeE­_INQUIRY ¿?¾÷AßAø " xfId="130"/>
    <cellStyle name="ÅëÈ­_laroux" xfId="131"/>
    <cellStyle name="args.style" xfId="132"/>
    <cellStyle name="args.style 2" xfId="133"/>
    <cellStyle name="ÄÞ¸¶ [0]_¿ì¹°Åë" xfId="134"/>
    <cellStyle name="AÞ¸¶ [0]_INQUIRY ¿?¾÷AßAø " xfId="135"/>
    <cellStyle name="ÄÞ¸¶ [0]_laroux" xfId="136"/>
    <cellStyle name="ÄÞ¸¶_¿ì¹°Åë" xfId="137"/>
    <cellStyle name="AÞ¸¶_INQUIRY ¿?¾÷AßAø " xfId="138"/>
    <cellStyle name="ÄÞ¸¶_laroux" xfId="139"/>
    <cellStyle name="AutoFormat Options" xfId="140"/>
    <cellStyle name="Bad 2" xfId="142"/>
    <cellStyle name="Bad 3" xfId="141"/>
    <cellStyle name="Bi?nh th???ng_Works-Seperate" xfId="143"/>
    <cellStyle name="BILL제목" xfId="144"/>
    <cellStyle name="Bình Thường_Sheet1" xfId="145"/>
    <cellStyle name="Body" xfId="146"/>
    <cellStyle name="C?AØ_¿?¾÷CoE² " xfId="147"/>
    <cellStyle name="Ç¥ÁØ_#2(M17)_1" xfId="148"/>
    <cellStyle name="C￥AØ_¿μ¾÷CoE² " xfId="149"/>
    <cellStyle name="Ç¥ÁØ_±³°¢¼ö·®" xfId="150"/>
    <cellStyle name="C￥AØ_≫c¾÷ºIº° AN°e " xfId="151"/>
    <cellStyle name="Ç¥ÁØ_S" xfId="152"/>
    <cellStyle name="C￥AØ_Sheet1_¿μ¾÷CoE² " xfId="153"/>
    <cellStyle name="Calc Currency (0)" xfId="154"/>
    <cellStyle name="Calc Currency (2)" xfId="155"/>
    <cellStyle name="Calc Percent (0)" xfId="156"/>
    <cellStyle name="Calc Percent (1)" xfId="157"/>
    <cellStyle name="Calc Percent (2)" xfId="158"/>
    <cellStyle name="Calc Units (0)" xfId="159"/>
    <cellStyle name="Calc Units (1)" xfId="160"/>
    <cellStyle name="Calc Units (2)" xfId="161"/>
    <cellStyle name="Calculation 2" xfId="162"/>
    <cellStyle name="category" xfId="163"/>
    <cellStyle name="CC1" xfId="164"/>
    <cellStyle name="CC2" xfId="165"/>
    <cellStyle name="chchuyen" xfId="166"/>
    <cellStyle name="Check Cell 2" xfId="167"/>
    <cellStyle name="Chi phÝ kh¸c_Book1" xfId="168"/>
    <cellStyle name="CHUONG" xfId="169"/>
    <cellStyle name="Comma" xfId="2" builtinId="3"/>
    <cellStyle name="Comma  - Style1" xfId="171"/>
    <cellStyle name="Comma  - Style2" xfId="172"/>
    <cellStyle name="Comma  - Style3" xfId="173"/>
    <cellStyle name="Comma  - Style4" xfId="174"/>
    <cellStyle name="Comma  - Style5" xfId="175"/>
    <cellStyle name="Comma  - Style6" xfId="176"/>
    <cellStyle name="Comma  - Style7" xfId="177"/>
    <cellStyle name="Comma  - Style8" xfId="178"/>
    <cellStyle name="Comma [ ,]" xfId="179"/>
    <cellStyle name="Comma [0] 2" xfId="180"/>
    <cellStyle name="Comma [0] 2 2" xfId="181"/>
    <cellStyle name="Comma [0] 2 3" xfId="182"/>
    <cellStyle name="Comma [0] 3" xfId="183"/>
    <cellStyle name="Comma [0] 3 2" xfId="184"/>
    <cellStyle name="Comma [0] 4" xfId="185"/>
    <cellStyle name="Comma [0] 4 2" xfId="186"/>
    <cellStyle name="Comma [0] 4 2 2" xfId="187"/>
    <cellStyle name="Comma [0] 4 3" xfId="188"/>
    <cellStyle name="Comma [0] 5" xfId="189"/>
    <cellStyle name="Comma [0] 6" xfId="190"/>
    <cellStyle name="Comma [00]" xfId="191"/>
    <cellStyle name="Comma 10" xfId="192"/>
    <cellStyle name="Comma 10 2" xfId="193"/>
    <cellStyle name="Comma 10 3" xfId="194"/>
    <cellStyle name="Comma 10_So Y te. ND 56 gui PNS(31.10)" xfId="195"/>
    <cellStyle name="Comma 11" xfId="170"/>
    <cellStyle name="Comma 13 3" xfId="196"/>
    <cellStyle name="Comma 14" xfId="197"/>
    <cellStyle name="Comma 17" xfId="198"/>
    <cellStyle name="Comma 2" xfId="199"/>
    <cellStyle name="Comma 2 2" xfId="200"/>
    <cellStyle name="Comma 2 2 2" xfId="201"/>
    <cellStyle name="Comma 2 3" xfId="202"/>
    <cellStyle name="Comma 2 3 2" xfId="203"/>
    <cellStyle name="Comma 2_So Y te. ND 56 gui PNS(31.10)" xfId="204"/>
    <cellStyle name="Comma 3" xfId="205"/>
    <cellStyle name="Comma 3 2" xfId="206"/>
    <cellStyle name="Comma 4" xfId="207"/>
    <cellStyle name="Comma 4 2" xfId="208"/>
    <cellStyle name="Comma 4 2 2" xfId="209"/>
    <cellStyle name="Comma 5" xfId="210"/>
    <cellStyle name="Comma 5 2" xfId="211"/>
    <cellStyle name="Comma 5 3" xfId="212"/>
    <cellStyle name="Comma 6" xfId="213"/>
    <cellStyle name="Comma 7" xfId="214"/>
    <cellStyle name="Comma 7 2" xfId="215"/>
    <cellStyle name="Comma 8" xfId="216"/>
    <cellStyle name="Comma 8 2" xfId="217"/>
    <cellStyle name="Comma 9" xfId="218"/>
    <cellStyle name="Comma 9 2" xfId="219"/>
    <cellStyle name="Comma 9 3" xfId="220"/>
    <cellStyle name="comma zerodec" xfId="221"/>
    <cellStyle name="Comma0" xfId="222"/>
    <cellStyle name="Copied" xfId="223"/>
    <cellStyle name="CT1" xfId="224"/>
    <cellStyle name="CT2" xfId="225"/>
    <cellStyle name="CT4" xfId="226"/>
    <cellStyle name="CT5" xfId="227"/>
    <cellStyle name="ct7" xfId="228"/>
    <cellStyle name="ct8" xfId="229"/>
    <cellStyle name="cth1" xfId="230"/>
    <cellStyle name="Cthuc" xfId="231"/>
    <cellStyle name="Cthuc1" xfId="232"/>
    <cellStyle name="Currency" xfId="1" builtinId="4"/>
    <cellStyle name="Currency [00]" xfId="233"/>
    <cellStyle name="Currency 2" xfId="234"/>
    <cellStyle name="Currency0" xfId="235"/>
    <cellStyle name="Currency1" xfId="236"/>
    <cellStyle name="d" xfId="237"/>
    <cellStyle name="d%" xfId="238"/>
    <cellStyle name="d_1.Cac bieu XD DT 2014 (theo CV 8895 cua BTC).30.7.ok.gui(lan 2)" xfId="239"/>
    <cellStyle name="D1" xfId="240"/>
    <cellStyle name="Date" xfId="241"/>
    <cellStyle name="Date Short" xfId="242"/>
    <cellStyle name="Date_Bao Cao Kiem Tra  trung bay Ke milk-yomilk CK 2" xfId="243"/>
    <cellStyle name="DELTA" xfId="244"/>
    <cellStyle name="Dezimal [0]_68574_Materialbedarfsliste" xfId="245"/>
    <cellStyle name="Dezimal_68574_Materialbedarfsliste" xfId="246"/>
    <cellStyle name="Dollar (zero dec)" xfId="247"/>
    <cellStyle name="Dziesi?tny [0]_Invoices2001Slovakia" xfId="248"/>
    <cellStyle name="Dziesi?tny_Invoices2001Slovakia" xfId="249"/>
    <cellStyle name="Dziesietny [0]_Invoices2001Slovakia" xfId="250"/>
    <cellStyle name="Dziesiętny [0]_Invoices2001Slovakia" xfId="251"/>
    <cellStyle name="Dziesietny [0]_Invoices2001Slovakia_Book1" xfId="252"/>
    <cellStyle name="Dziesiętny [0]_Invoices2001Slovakia_Book1" xfId="253"/>
    <cellStyle name="Dziesietny [0]_Invoices2001Slovakia_Book1_Tong hop Cac tuyen(9-1-06)" xfId="254"/>
    <cellStyle name="Dziesiętny [0]_Invoices2001Slovakia_Book1_Tong hop Cac tuyen(9-1-06)" xfId="255"/>
    <cellStyle name="Dziesietny [0]_Invoices2001Slovakia_KL K.C mat duong" xfId="256"/>
    <cellStyle name="Dziesiętny [0]_Invoices2001Slovakia_Nhalamviec VTC(25-1-05)" xfId="257"/>
    <cellStyle name="Dziesietny [0]_Invoices2001Slovakia_So Y te. ND 56 gui PNS(31.10)" xfId="258"/>
    <cellStyle name="Dziesiętny [0]_Invoices2001Slovakia_TDT KHANH HOA" xfId="259"/>
    <cellStyle name="Dziesietny [0]_Invoices2001Slovakia_TDT KHANH HOA_Tong hop Cac tuyen(9-1-06)" xfId="260"/>
    <cellStyle name="Dziesiętny [0]_Invoices2001Slovakia_TDT KHANH HOA_Tong hop Cac tuyen(9-1-06)" xfId="261"/>
    <cellStyle name="Dziesietny [0]_Invoices2001Slovakia_TDT quangngai" xfId="262"/>
    <cellStyle name="Dziesiętny [0]_Invoices2001Slovakia_TDT quangngai" xfId="263"/>
    <cellStyle name="Dziesietny [0]_Invoices2001Slovakia_TDT quangngai_Book1" xfId="264"/>
    <cellStyle name="Dziesiętny [0]_Invoices2001Slovakia_TDT quangngai_Book1" xfId="265"/>
    <cellStyle name="Dziesietny [0]_Invoices2001Slovakia_Tong hop Cac tuyen(9-1-06)" xfId="266"/>
    <cellStyle name="Dziesietny_Invoices2001Slovakia" xfId="267"/>
    <cellStyle name="Dziesiętny_Invoices2001Slovakia" xfId="268"/>
    <cellStyle name="Dziesietny_Invoices2001Slovakia_Book1" xfId="269"/>
    <cellStyle name="Dziesiętny_Invoices2001Slovakia_Book1" xfId="270"/>
    <cellStyle name="Dziesietny_Invoices2001Slovakia_Book1_Tong hop Cac tuyen(9-1-06)" xfId="271"/>
    <cellStyle name="Dziesiętny_Invoices2001Slovakia_Book1_Tong hop Cac tuyen(9-1-06)" xfId="272"/>
    <cellStyle name="Dziesietny_Invoices2001Slovakia_KL K.C mat duong" xfId="273"/>
    <cellStyle name="Dziesiętny_Invoices2001Slovakia_Nhalamviec VTC(25-1-05)" xfId="274"/>
    <cellStyle name="Dziesietny_Invoices2001Slovakia_So Y te. ND 56 gui PNS(31.10)" xfId="275"/>
    <cellStyle name="Dziesiętny_Invoices2001Slovakia_TDT KHANH HOA" xfId="276"/>
    <cellStyle name="Dziesietny_Invoices2001Slovakia_TDT KHANH HOA_Tong hop Cac tuyen(9-1-06)" xfId="277"/>
    <cellStyle name="Dziesiętny_Invoices2001Slovakia_TDT KHANH HOA_Tong hop Cac tuyen(9-1-06)" xfId="278"/>
    <cellStyle name="Dziesietny_Invoices2001Slovakia_TDT quangngai" xfId="279"/>
    <cellStyle name="Dziesiętny_Invoices2001Slovakia_TDT quangngai" xfId="280"/>
    <cellStyle name="Dziesietny_Invoices2001Slovakia_TDT quangngai_Book1" xfId="281"/>
    <cellStyle name="Dziesiętny_Invoices2001Slovakia_TDT quangngai_Book1" xfId="282"/>
    <cellStyle name="Dziesietny_Invoices2001Slovakia_Tong hop Cac tuyen(9-1-06)" xfId="283"/>
    <cellStyle name="e" xfId="284"/>
    <cellStyle name="Enter Currency (0)" xfId="285"/>
    <cellStyle name="Enter Currency (2)" xfId="286"/>
    <cellStyle name="Enter Units (0)" xfId="287"/>
    <cellStyle name="Enter Units (1)" xfId="288"/>
    <cellStyle name="Enter Units (2)" xfId="289"/>
    <cellStyle name="Entered" xfId="290"/>
    <cellStyle name="Euro" xfId="291"/>
    <cellStyle name="Explanatory Text 2" xfId="292"/>
    <cellStyle name="f" xfId="293"/>
    <cellStyle name="F2" xfId="294"/>
    <cellStyle name="F3" xfId="295"/>
    <cellStyle name="F4" xfId="296"/>
    <cellStyle name="F5" xfId="297"/>
    <cellStyle name="F6" xfId="298"/>
    <cellStyle name="F7" xfId="299"/>
    <cellStyle name="F8" xfId="300"/>
    <cellStyle name="Fixed" xfId="301"/>
    <cellStyle name="Font Britannic16" xfId="302"/>
    <cellStyle name="Font Britannic18" xfId="303"/>
    <cellStyle name="Font CenturyCond 18" xfId="304"/>
    <cellStyle name="Font Cond20" xfId="305"/>
    <cellStyle name="Font Lucida sans16" xfId="306"/>
    <cellStyle name="Font LucidaSans16" xfId="307"/>
    <cellStyle name="Font NewCenturyCond18" xfId="308"/>
    <cellStyle name="Font Ottawa14" xfId="309"/>
    <cellStyle name="Font Ottawa16" xfId="310"/>
    <cellStyle name="Good 2" xfId="311"/>
    <cellStyle name="Grey" xfId="312"/>
    <cellStyle name="H" xfId="313"/>
    <cellStyle name="ha" xfId="314"/>
    <cellStyle name="HAI" xfId="315"/>
    <cellStyle name="Head 1" xfId="316"/>
    <cellStyle name="HEADER" xfId="317"/>
    <cellStyle name="Header1" xfId="318"/>
    <cellStyle name="Header2" xfId="319"/>
    <cellStyle name="Heading 1 2" xfId="321"/>
    <cellStyle name="Heading 1 3" xfId="320"/>
    <cellStyle name="Heading 2 2" xfId="323"/>
    <cellStyle name="Heading 2 3" xfId="322"/>
    <cellStyle name="Heading 3 2" xfId="324"/>
    <cellStyle name="Heading 4 2" xfId="325"/>
    <cellStyle name="Heading1" xfId="326"/>
    <cellStyle name="Heading2" xfId="327"/>
    <cellStyle name="HEADINGS" xfId="328"/>
    <cellStyle name="HEADINGSTOP" xfId="329"/>
    <cellStyle name="headoption" xfId="330"/>
    <cellStyle name="Hoa-Scholl" xfId="331"/>
    <cellStyle name="Hyperlink 2" xfId="332"/>
    <cellStyle name="Hyperlink 3" xfId="333"/>
    <cellStyle name="i·0" xfId="334"/>
    <cellStyle name="Input [yellow]" xfId="336"/>
    <cellStyle name="Input 2" xfId="335"/>
    <cellStyle name="khanh" xfId="337"/>
    <cellStyle name="khung" xfId="338"/>
    <cellStyle name="Ledger 17 x 11 in" xfId="339"/>
    <cellStyle name="Line" xfId="340"/>
    <cellStyle name="Link Currency (0)" xfId="341"/>
    <cellStyle name="Link Currency (2)" xfId="342"/>
    <cellStyle name="Link Units (0)" xfId="343"/>
    <cellStyle name="Link Units (1)" xfId="344"/>
    <cellStyle name="Link Units (2)" xfId="345"/>
    <cellStyle name="Linked Cell 2" xfId="346"/>
    <cellStyle name="Loai CBDT" xfId="347"/>
    <cellStyle name="Loai CT" xfId="348"/>
    <cellStyle name="Loai GD" xfId="349"/>
    <cellStyle name="luc" xfId="350"/>
    <cellStyle name="luc2" xfId="351"/>
    <cellStyle name="Luong" xfId="352"/>
    <cellStyle name="MAU" xfId="353"/>
    <cellStyle name="Millares [0]_Well Timing" xfId="354"/>
    <cellStyle name="Millares_Well Timing" xfId="355"/>
    <cellStyle name="Model" xfId="356"/>
    <cellStyle name="moi" xfId="357"/>
    <cellStyle name="Moneda [0]_Well Timing" xfId="358"/>
    <cellStyle name="Moneda_Well Timing" xfId="359"/>
    <cellStyle name="Monétaire [0]_TARIFFS DB" xfId="360"/>
    <cellStyle name="Monétaire_TARIFFS DB" xfId="361"/>
    <cellStyle name="n" xfId="362"/>
    <cellStyle name="n1" xfId="363"/>
    <cellStyle name="Neutral 2" xfId="364"/>
    <cellStyle name="New" xfId="365"/>
    <cellStyle name="New Times Roman" xfId="366"/>
    <cellStyle name="New_1.Cac bieu XD DT 2014 (theo CV 8895 cua BTC).30.7.ok.gui(lan 2)" xfId="367"/>
    <cellStyle name="no dec" xfId="368"/>
    <cellStyle name="ÑONVÒ" xfId="369"/>
    <cellStyle name="Normal" xfId="0" builtinId="0"/>
    <cellStyle name="Normal - Style1" xfId="370"/>
    <cellStyle name="Normal - 유형1" xfId="371"/>
    <cellStyle name="Normal 10" xfId="372"/>
    <cellStyle name="Normal 10 2" xfId="373"/>
    <cellStyle name="Normal 10 3" xfId="374"/>
    <cellStyle name="Normal 10_bao cao kinh phi ND49, tien an, khuyet tat 2014" xfId="375"/>
    <cellStyle name="Normal 11" xfId="376"/>
    <cellStyle name="Normal 11 2" xfId="377"/>
    <cellStyle name="Normal 11 3" xfId="378"/>
    <cellStyle name="Normal 11_Dự thảo Biểu UBND huyện.1" xfId="379"/>
    <cellStyle name="Normal 12" xfId="380"/>
    <cellStyle name="Normal 12 2" xfId="381"/>
    <cellStyle name="Normal 12 3" xfId="382"/>
    <cellStyle name="Normal 13" xfId="383"/>
    <cellStyle name="Normal 13 2" xfId="384"/>
    <cellStyle name="Normal 14" xfId="4"/>
    <cellStyle name="Normal 14 2" xfId="385"/>
    <cellStyle name="Normal 15" xfId="386"/>
    <cellStyle name="Normal 16" xfId="387"/>
    <cellStyle name="Normal 17" xfId="388"/>
    <cellStyle name="Normal 18" xfId="389"/>
    <cellStyle name="Normal 19" xfId="390"/>
    <cellStyle name="Normal 2" xfId="3"/>
    <cellStyle name="Normal 2 2" xfId="5"/>
    <cellStyle name="Normal 2 2 2" xfId="393"/>
    <cellStyle name="Normal 2 2 2 2" xfId="394"/>
    <cellStyle name="Normal 2 2 3" xfId="392"/>
    <cellStyle name="Normal 2 2_Lap du toan  luong 2013" xfId="395"/>
    <cellStyle name="Normal 2 3" xfId="396"/>
    <cellStyle name="Normal 2 3 2" xfId="397"/>
    <cellStyle name="Normal 2 4" xfId="398"/>
    <cellStyle name="Normal 2 5" xfId="6"/>
    <cellStyle name="Normal 2 5 2" xfId="399"/>
    <cellStyle name="Normal 2 6" xfId="400"/>
    <cellStyle name="Normal 2 7" xfId="391"/>
    <cellStyle name="Normal 2_Bao cao - Bieu mau lap ke hoach 2013" xfId="401"/>
    <cellStyle name="Normal 20" xfId="7"/>
    <cellStyle name="Normal 3" xfId="402"/>
    <cellStyle name="Normal 3 2" xfId="403"/>
    <cellStyle name="Normal 3 2 2" xfId="404"/>
    <cellStyle name="Normal 3 3" xfId="405"/>
    <cellStyle name="Normal 3 4" xfId="406"/>
    <cellStyle name="Normal 3_1.Cac bieu XD DT 2014 (theo CV 8895 cua BTC).30.7.ok.gui(lan 2)" xfId="407"/>
    <cellStyle name="Normal 4" xfId="408"/>
    <cellStyle name="Normal 4 2" xfId="409"/>
    <cellStyle name="Normal 4 3" xfId="410"/>
    <cellStyle name="Normal 4 3 2" xfId="411"/>
    <cellStyle name="Normal 4 3_2. Cac chinh sach an sinh DT2012, XD DT2013 (Q.H)" xfId="412"/>
    <cellStyle name="Normal 4 4" xfId="413"/>
    <cellStyle name="Normal 4_1.Cac bieu XD DT 2014 (theo CV 8895 cua BTC).30.7.ok.gui(lan 2)" xfId="414"/>
    <cellStyle name="Normal 5" xfId="415"/>
    <cellStyle name="Normal 5 2" xfId="416"/>
    <cellStyle name="Normal 5 3" xfId="417"/>
    <cellStyle name="Normal 5 4" xfId="418"/>
    <cellStyle name="Normal 5_So Y te. ND 56 gui PNS(31.10)" xfId="419"/>
    <cellStyle name="Normal 6" xfId="420"/>
    <cellStyle name="Normal 6 2" xfId="421"/>
    <cellStyle name="Normal 6_KP Methadone" xfId="422"/>
    <cellStyle name="Normal 7" xfId="423"/>
    <cellStyle name="Normal 7 2" xfId="424"/>
    <cellStyle name="Normal 7_1. DU TOAN CHI 2014_KHOI QH-PX (duthao).9.10(hop LC)-sua" xfId="425"/>
    <cellStyle name="Normal 8" xfId="426"/>
    <cellStyle name="Normal 8 2" xfId="427"/>
    <cellStyle name="Normal 9" xfId="428"/>
    <cellStyle name="Normal 9 2" xfId="429"/>
    <cellStyle name="Normal_Bieu mau (CV )" xfId="1125"/>
    <cellStyle name="Normal_QT NGAN SÁCH 2014 ct" xfId="430"/>
    <cellStyle name="Normal1" xfId="431"/>
    <cellStyle name="Normalny_Cennik obowiazuje od 06-08-2001 r (1)" xfId="432"/>
    <cellStyle name="Note 2" xfId="433"/>
    <cellStyle name="Œ…‹æØ‚è [0.00]_ÆÂ¹²" xfId="434"/>
    <cellStyle name="Œ…‹æØ‚è_laroux" xfId="435"/>
    <cellStyle name="oft Excel]_x000d__x000a_Comment=open=/f ‚ðw’è‚·‚é‚ÆAƒ†[ƒU[’è‹`ŠÖ”‚ðŠÖ”“\‚è•t‚¯‚Ìˆê——‚É“o˜^‚·‚é‚±‚Æ‚ª‚Å‚«‚Ü‚·B_x000d__x000a_Maximized" xfId="436"/>
    <cellStyle name="oft Excel]_x000d__x000a_Comment=open=/f ‚ðŽw’è‚·‚é‚ÆAƒ†[ƒU[’è‹`ŠÖ”‚ðŠÖ”“\‚è•t‚¯‚Ìˆê——‚É“o˜^‚·‚é‚±‚Æ‚ª‚Å‚«‚Ü‚·B_x000d__x000a_Maximized" xfId="437"/>
    <cellStyle name="oft Excel]_x000d__x000a_Comment=The open=/f lines load custom functions into the Paste Function list._x000d__x000a_Maximized=2_x000d__x000a_Basics=1_x000d__x000a_A" xfId="438"/>
    <cellStyle name="oft Excel]_x000d__x000a_Comment=The open=/f lines load custom functions into the Paste Function list._x000d__x000a_Maximized=3_x000d__x000a_Basics=1_x000d__x000a_A" xfId="439"/>
    <cellStyle name="omma [0]_Mktg Prog" xfId="440"/>
    <cellStyle name="ormal_Sheet1_1" xfId="441"/>
    <cellStyle name="Output 2" xfId="442"/>
    <cellStyle name="paint" xfId="443"/>
    <cellStyle name="Pattern" xfId="444"/>
    <cellStyle name="per.style" xfId="445"/>
    <cellStyle name="per.style 2" xfId="446"/>
    <cellStyle name="Percent [0]" xfId="447"/>
    <cellStyle name="Percent [00]" xfId="448"/>
    <cellStyle name="Percent [2]" xfId="449"/>
    <cellStyle name="Percent 2" xfId="450"/>
    <cellStyle name="Percent 3" xfId="451"/>
    <cellStyle name="PrePop Currency (0)" xfId="452"/>
    <cellStyle name="PrePop Currency (2)" xfId="453"/>
    <cellStyle name="PrePop Units (0)" xfId="454"/>
    <cellStyle name="PrePop Units (1)" xfId="455"/>
    <cellStyle name="PrePop Units (2)" xfId="456"/>
    <cellStyle name="pricing" xfId="457"/>
    <cellStyle name="PSChar" xfId="458"/>
    <cellStyle name="PSHeading" xfId="459"/>
    <cellStyle name="QG" xfId="460"/>
    <cellStyle name="QG 2" xfId="461"/>
    <cellStyle name="QUANG" xfId="462"/>
    <cellStyle name="QUANG 2" xfId="463"/>
    <cellStyle name="regstoresfromspecstores" xfId="464"/>
    <cellStyle name="RevList" xfId="465"/>
    <cellStyle name="S—_x0008_" xfId="466"/>
    <cellStyle name="s]_x000d__x000a_spooler=yes_x000d__x000a_load=_x000d__x000a_Beep=yes_x000d__x000a_NullPort=None_x000d__x000a_BorderWidth=3_x000d__x000a_CursorBlinkRate=1200_x000d__x000a_DoubleClickSpeed=452_x000d__x000a_Programs=co" xfId="467"/>
    <cellStyle name="SAPBEXaggData" xfId="468"/>
    <cellStyle name="SAPBEXaggDataEmph" xfId="469"/>
    <cellStyle name="SAPBEXaggItem" xfId="470"/>
    <cellStyle name="SAPBEXchaText" xfId="471"/>
    <cellStyle name="SAPBEXexcBad7" xfId="472"/>
    <cellStyle name="SAPBEXexcBad8" xfId="473"/>
    <cellStyle name="SAPBEXexcBad9" xfId="474"/>
    <cellStyle name="SAPBEXexcCritical4" xfId="475"/>
    <cellStyle name="SAPBEXexcCritical5" xfId="476"/>
    <cellStyle name="SAPBEXexcCritical6" xfId="477"/>
    <cellStyle name="SAPBEXexcGood1" xfId="478"/>
    <cellStyle name="SAPBEXexcGood2" xfId="479"/>
    <cellStyle name="SAPBEXexcGood3" xfId="480"/>
    <cellStyle name="SAPBEXfilterDrill" xfId="481"/>
    <cellStyle name="SAPBEXfilterItem" xfId="482"/>
    <cellStyle name="SAPBEXfilterText" xfId="483"/>
    <cellStyle name="SAPBEXformats" xfId="484"/>
    <cellStyle name="SAPBEXheaderItem" xfId="485"/>
    <cellStyle name="SAPBEXheaderText" xfId="486"/>
    <cellStyle name="SAPBEXresData" xfId="487"/>
    <cellStyle name="SAPBEXresDataEmph" xfId="488"/>
    <cellStyle name="SAPBEXresItem" xfId="489"/>
    <cellStyle name="SAPBEXstdData" xfId="490"/>
    <cellStyle name="SAPBEXstdDataEmph" xfId="491"/>
    <cellStyle name="SAPBEXstdItem" xfId="492"/>
    <cellStyle name="SAPBEXtitle" xfId="493"/>
    <cellStyle name="SAPBEXundefined" xfId="494"/>
    <cellStyle name="SHADEDSTORES" xfId="495"/>
    <cellStyle name="so_hang_nghin" xfId="496"/>
    <cellStyle name="specstores" xfId="497"/>
    <cellStyle name="Standard_Anpassen der Amortisation" xfId="498"/>
    <cellStyle name="STTDG" xfId="499"/>
    <cellStyle name="Style 1" xfId="500"/>
    <cellStyle name="Style 2" xfId="501"/>
    <cellStyle name="Style 3" xfId="502"/>
    <cellStyle name="Style 4" xfId="503"/>
    <cellStyle name="subhead" xfId="504"/>
    <cellStyle name="Subtotal" xfId="505"/>
    <cellStyle name="T" xfId="506"/>
    <cellStyle name="T_ M 15" xfId="507"/>
    <cellStyle name="T_1.Cac bieu XD DT 2014 (theo CV 8895 cua BTC).30.7.ok.gui(lan 2)" xfId="508"/>
    <cellStyle name="T_1.Tong hop mot so noi dung can doi DT2010" xfId="509"/>
    <cellStyle name="T_1.Tong hop mot so noi dung can doi DT2010 2" xfId="510"/>
    <cellStyle name="T_1.Tong hop mot so noi dung can doi DT2010 2 2" xfId="511"/>
    <cellStyle name="T_1.Tong hop mot so noi dung can doi DT2010 2_1. DU TOAN CHI 2014_KHOI QH-PX (duthao).10.10" xfId="512"/>
    <cellStyle name="T_1.Tong hop mot so noi dung can doi DT2010 2_1. DU TOAN CHI 2014_KHOI QH-PX (duthao).9.10(hop LC)-sua" xfId="513"/>
    <cellStyle name="T_1.Tong hop mot so noi dung can doi DT2010 2_1.Cac bieu XD DT 2014 (theo CV 8895 cua BTC).30.7.ok.gui(lan 2)" xfId="514"/>
    <cellStyle name="T_1.Tong hop mot so noi dung can doi DT2010 2_1.TO ROI THEO TUNG SU NGHIEP NAM 2012 (Chinh thuc).thu" xfId="515"/>
    <cellStyle name="T_1.Tong hop mot so noi dung can doi DT2010 2_2. Cac chinh sach an sinh DT2012, XD DT2013 (Q.H)" xfId="516"/>
    <cellStyle name="T_1.Tong hop mot so noi dung can doi DT2010 2_2. Cac chinh sach an sinh DT2012, XD DT2013 (Q.H)_1.Cac bieu XD DT 2014 (theo CV 8895 cua BTC).30.7.ok.gui(lan 2)" xfId="517"/>
    <cellStyle name="T_1.Tong hop mot so noi dung can doi DT2010 2_4. Cac Phu luc co so tinh DT_2012 (ngocthu)" xfId="518"/>
    <cellStyle name="T_1.Tong hop mot so noi dung can doi DT2010 2_4. Cac Phu luc co so tinh DT_2012 (ngocthu)_1.Cac bieu XD DT 2014 (theo CV 8895 cua BTC).30.7.ok.gui(lan 2)" xfId="519"/>
    <cellStyle name="T_1.Tong hop mot so noi dung can doi DT2010 2_4. Cac Phu luc co so tinh DT_2012 (ngocthu)_KP to cap nuoc Hoa Vang" xfId="520"/>
    <cellStyle name="T_1.Tong hop mot so noi dung can doi DT2010 2_4. Cac Phu luc co so tinh DT_2012 (ngocthu)-a" xfId="521"/>
    <cellStyle name="T_1.Tong hop mot so noi dung can doi DT2010 2_4. Cac Phu luc co so tinh DT_2012 (ngocthu)-a_1.Cac bieu XD DT 2014 (theo CV 8895 cua BTC).30.7.ok.gui(lan 2)" xfId="522"/>
    <cellStyle name="T_1.Tong hop mot so noi dung can doi DT2010 2_4. Cac Phu luc co so tinh DT_2012 (ngocthu)-a_KP to cap nuoc Hoa Vang" xfId="523"/>
    <cellStyle name="T_1.Tong hop mot so noi dung can doi DT2010 2_4. Cac Phu luc co so tinh DT_2012 (ngocthu)-chinhthuc" xfId="524"/>
    <cellStyle name="T_1.Tong hop mot so noi dung can doi DT2010 2_4. Cac Phu luc co so tinh DT_2012 (ngocthu)-chinhthuc_KP to cap nuoc Hoa Vang" xfId="525"/>
    <cellStyle name="T_1.Tong hop mot so noi dung can doi DT2010 2_4.BIEU MAU CAC PHU LUC CO SO TINH DT_2012 (ngocthu)" xfId="526"/>
    <cellStyle name="T_1.Tong hop mot so noi dung can doi DT2010 2_4.BIEU MAU CAC PHU LUC CO SO TINH DT_2012 (ngocthu).a" xfId="527"/>
    <cellStyle name="T_1.Tong hop mot so noi dung can doi DT2010 2_4.BIEU MAU CAC PHU LUC CO SO TINH DT_2012 (ngocthu).a_1.Cac bieu XD DT 2014 (theo CV 8895 cua BTC).30.7.ok.gui(lan 2)" xfId="528"/>
    <cellStyle name="T_1.Tong hop mot so noi dung can doi DT2010 2_4.BIEU MAU CAC PHU LUC CO SO TINH DT_2012 (ngocthu).a_KP to cap nuoc Hoa Vang" xfId="529"/>
    <cellStyle name="T_1.Tong hop mot so noi dung can doi DT2010 2_4.BIEU MAU CAC PHU LUC CO SO TINH DT_2012 (ngocthu)_1.Cac bieu XD DT 2014 (theo CV 8895 cua BTC).30.7.ok.gui(lan 2)" xfId="530"/>
    <cellStyle name="T_1.Tong hop mot so noi dung can doi DT2010 2_4.BIEU MAU CAC PHU LUC CO SO TINH DT_2012 (ngocthu)_KP to cap nuoc Hoa Vang" xfId="531"/>
    <cellStyle name="T_1.Tong hop mot so noi dung can doi DT2010 2_BIEU MAU CAC PHU LUC CO SO TINH DT_2011" xfId="532"/>
    <cellStyle name="T_1.Tong hop mot so noi dung can doi DT2010 2_BIEU MAU CAC PHU LUC CO SO TINH DT_2011_1.Cac bieu XD DT 2014 (theo CV 8895 cua BTC).30.7.ok.gui(lan 2)" xfId="533"/>
    <cellStyle name="T_1.Tong hop mot so noi dung can doi DT2010 2_BIEU MAU CAC PHU LUC CO SO TINH DT_2012" xfId="534"/>
    <cellStyle name="T_1.Tong hop mot so noi dung can doi DT2010 2_BIEU MAU CAC PHU LUC CO SO TINH DT_2012_1.Cac bieu XD DT 2014 (theo CV 8895 cua BTC).30.7.ok.gui(lan 2)" xfId="535"/>
    <cellStyle name="T_1.Tong hop mot so noi dung can doi DT2010 2_BIEU MAU XAY DUNG DU TOAN 2013 (DU THAO n)" xfId="536"/>
    <cellStyle name="T_1.Tong hop mot so noi dung can doi DT2010 2_BIEU MAU XAY DUNG DU TOAN 2013 (DU THAO n)_1.Cac bieu XD DT 2014 (theo CV 8895 cua BTC).30.7.ok.gui(lan 2)" xfId="537"/>
    <cellStyle name="T_1.Tong hop mot so noi dung can doi DT2010 2_Bo sung muc tieu nam 2012" xfId="538"/>
    <cellStyle name="T_1.Tong hop mot so noi dung can doi DT2010 2_Book1" xfId="539"/>
    <cellStyle name="T_1.Tong hop mot so noi dung can doi DT2010 2_Book1_1.Cac bieu XD DT 2014 (theo CV 8895 cua BTC).30.7.ok.gui(lan 2)" xfId="540"/>
    <cellStyle name="T_1.Tong hop mot so noi dung can doi DT2010 2_Book3" xfId="541"/>
    <cellStyle name="T_1.Tong hop mot so noi dung can doi DT2010 2_Book3_1.Cac bieu XD DT 2014 (theo CV 8895 cua BTC).30.7.ok.gui(lan 2)" xfId="542"/>
    <cellStyle name="T_1.Tong hop mot so noi dung can doi DT2010 2_Co so tinh su nghiep giao duc (chinh thuc)" xfId="543"/>
    <cellStyle name="T_1.Tong hop mot so noi dung can doi DT2010 2_Co so tinh su nghiep giao duc (chinh thuc)_1.Cac bieu XD DT 2014 (theo CV 8895 cua BTC).30.7.ok.gui(lan 2)" xfId="544"/>
    <cellStyle name="T_1.Tong hop mot so noi dung can doi DT2010 2_DU TOAN 2012_KHOI QH-PX (02-12-2011) QUYNH" xfId="545"/>
    <cellStyle name="T_1.Tong hop mot so noi dung can doi DT2010 2_DU TOAN 2012_KHOI QH-PX (02-12-2011) QUYNH_1.Cac bieu XD DT 2014 (theo CV 8895 cua BTC).30.7.ok.gui(lan 2)" xfId="546"/>
    <cellStyle name="T_1.Tong hop mot so noi dung can doi DT2010 2_DU TOAN 2012_KHOI QH-PX (30-11-2011)" xfId="547"/>
    <cellStyle name="T_1.Tong hop mot so noi dung can doi DT2010 2_DU TOAN 2012_KHOI QH-PX (30-11-2011)_1.Cac bieu XD DT 2014 (theo CV 8895 cua BTC).30.7.ok.gui(lan 2)" xfId="548"/>
    <cellStyle name="T_1.Tong hop mot so noi dung can doi DT2010 2_DU TOAN 2012_KHOI QH-PX (Ngay 08-12-2011)" xfId="549"/>
    <cellStyle name="T_1.Tong hop mot so noi dung can doi DT2010 2_DU TOAN 2012_KHOI QH-PX (Ngay 08-12-2011)_1.Cac bieu XD DT 2014 (theo CV 8895 cua BTC).30.7.ok.gui(lan 2)" xfId="550"/>
    <cellStyle name="T_1.Tong hop mot so noi dung can doi DT2010 2_DU TOAN 2012_KHOI QH-PX (Ngay 17-11-2011)" xfId="551"/>
    <cellStyle name="T_1.Tong hop mot so noi dung can doi DT2010 2_DU TOAN 2012_KHOI QH-PX (Ngay 17-11-2011)_1.Cac bieu XD DT 2014 (theo CV 8895 cua BTC).30.7.ok.gui(lan 2)" xfId="552"/>
    <cellStyle name="T_1.Tong hop mot so noi dung can doi DT2010 2_DU TOAN 2012_KHOI QH-PX (Ngay 28-11-2011)" xfId="553"/>
    <cellStyle name="T_1.Tong hop mot so noi dung can doi DT2010 2_DU TOAN 2012_KHOI QH-PX (Ngay 28-11-2011)_1.Cac bieu XD DT 2014 (theo CV 8895 cua BTC).30.7.ok.gui(lan 2)" xfId="554"/>
    <cellStyle name="T_1.Tong hop mot so noi dung can doi DT2010 2_DU TOAN CHI 2012_KHOI QH-PX (08-12-2011)" xfId="555"/>
    <cellStyle name="T_1.Tong hop mot so noi dung can doi DT2010 2_DU TOAN CHI 2012_KHOI QH-PX (08-12-2011)_1.Cac bieu XD DT 2014 (theo CV 8895 cua BTC).30.7.ok.gui(lan 2)" xfId="556"/>
    <cellStyle name="T_1.Tong hop mot so noi dung can doi DT2010 2_DU TOAN CHI 2012_KHOI QH-PX (13-12-2011-Hoan chinh theo y kien anh Dung)" xfId="557"/>
    <cellStyle name="T_1.Tong hop mot so noi dung can doi DT2010 2_DU TOAN CHI 2012_KHOI QH-PX (13-12-2011-Hoan chinh theo y kien anh Dung)_1.Cac bieu XD DT 2014 (theo CV 8895 cua BTC).30.7.ok.gui(lan 2)" xfId="558"/>
    <cellStyle name="T_1.Tong hop mot so noi dung can doi DT2010 2_KP to cap nuoc Hoa Vang" xfId="559"/>
    <cellStyle name="T_1.Tong hop mot so noi dung can doi DT2010 2_So lieu co ban" xfId="560"/>
    <cellStyle name="T_1.Tong hop mot so noi dung can doi DT2010 2_SOLADONGTBXH_DT2015" xfId="561"/>
    <cellStyle name="T_1.Tong hop mot so noi dung can doi DT2010 2_TO ROI THEO TUNG SU NGHIEP NAM 2012 (Chinh thuc)" xfId="562"/>
    <cellStyle name="T_1.Tong hop mot so noi dung can doi DT2010 2_TO ROI THEO TUNG SU NGHIEP NAM 2012 (Gui UB)" xfId="563"/>
    <cellStyle name="T_1.Tong hop mot so noi dung can doi DT2010 2_Uoc chi 2012" xfId="564"/>
    <cellStyle name="T_1.Tong hop mot so noi dung can doi DT2010 2_UOC THUC HIEN NAM 2012" xfId="565"/>
    <cellStyle name="T_1.Tong hop mot so noi dung can doi DT2010_1.Cac bieu XD DT 2014 (theo CV 8895 cua BTC).30.7.ok.gui(lan 2)" xfId="566"/>
    <cellStyle name="T_1.Tong hop mot so noi dung can doi DT2010_2. Cac chinh sach an sinh DT2012, XD DT2013 (Q.H)" xfId="567"/>
    <cellStyle name="T_1.Tong hop mot so noi dung can doi DT2010_2. Cac chinh sach an sinh DT2012, XD DT2013 (Q.H)_1.Cac bieu XD DT 2014 (theo CV 8895 cua BTC).30.7.ok.gui(lan 2)" xfId="568"/>
    <cellStyle name="T_1.Tong hop mot so noi dung can doi DT2010_4. Cac Phu luc co so tinh DT_2012 (ngocthu)" xfId="569"/>
    <cellStyle name="T_1.Tong hop mot so noi dung can doi DT2010_4. Cac Phu luc co so tinh DT_2012 (ngocthu)_1.Cac bieu XD DT 2014 (theo CV 8895 cua BTC).30.7.ok.gui(lan 2)" xfId="570"/>
    <cellStyle name="T_1.Tong hop mot so noi dung can doi DT2010_4. Cac Phu luc co so tinh DT_2012 (ngocthu)_KP to cap nuoc Hoa Vang" xfId="571"/>
    <cellStyle name="T_1.Tong hop mot so noi dung can doi DT2010_4. Cac Phu luc co so tinh DT_2012 (ngocthu)-a" xfId="572"/>
    <cellStyle name="T_1.Tong hop mot so noi dung can doi DT2010_4. Cac Phu luc co so tinh DT_2012 (ngocthu)-a_1.Cac bieu XD DT 2014 (theo CV 8895 cua BTC).30.7.ok.gui(lan 2)" xfId="573"/>
    <cellStyle name="T_1.Tong hop mot so noi dung can doi DT2010_4. Cac Phu luc co so tinh DT_2012 (ngocthu)-a_KP to cap nuoc Hoa Vang" xfId="574"/>
    <cellStyle name="T_1.Tong hop mot so noi dung can doi DT2010_4. Cac Phu luc co so tinh DT_2012 (ngocthu)-chinhthuc" xfId="575"/>
    <cellStyle name="T_1.Tong hop mot so noi dung can doi DT2010_4. Cac Phu luc co so tinh DT_2012 (ngocthu)-chinhthuc_KP to cap nuoc Hoa Vang" xfId="576"/>
    <cellStyle name="T_1.Tong hop mot so noi dung can doi DT2010_4.BIEU MAU CAC PHU LUC CO SO TINH DT_2012 (ngocthu)" xfId="577"/>
    <cellStyle name="T_1.Tong hop mot so noi dung can doi DT2010_4.BIEU MAU CAC PHU LUC CO SO TINH DT_2012 (ngocthu).a" xfId="578"/>
    <cellStyle name="T_1.Tong hop mot so noi dung can doi DT2010_4.BIEU MAU CAC PHU LUC CO SO TINH DT_2012 (ngocthu).a_1.Cac bieu XD DT 2014 (theo CV 8895 cua BTC).30.7.ok.gui(lan 2)" xfId="579"/>
    <cellStyle name="T_1.Tong hop mot so noi dung can doi DT2010_4.BIEU MAU CAC PHU LUC CO SO TINH DT_2012 (ngocthu).a_KP to cap nuoc Hoa Vang" xfId="580"/>
    <cellStyle name="T_1.Tong hop mot so noi dung can doi DT2010_4.BIEU MAU CAC PHU LUC CO SO TINH DT_2012 (ngocthu)_1.Cac bieu XD DT 2014 (theo CV 8895 cua BTC).30.7.ok.gui(lan 2)" xfId="581"/>
    <cellStyle name="T_1.Tong hop mot so noi dung can doi DT2010_4.BIEU MAU CAC PHU LUC CO SO TINH DT_2012 (ngocthu)_KP to cap nuoc Hoa Vang" xfId="582"/>
    <cellStyle name="T_1.Tong hop mot so noi dung can doi DT2010_BIEU MAU CAC PHU LUC CO SO TINH DT_2011" xfId="583"/>
    <cellStyle name="T_1.Tong hop mot so noi dung can doi DT2010_BIEU MAU CAC PHU LUC CO SO TINH DT_2011_1.Cac bieu XD DT 2014 (theo CV 8895 cua BTC).30.7.ok.gui(lan 2)" xfId="584"/>
    <cellStyle name="T_1.Tong hop mot so noi dung can doi DT2010_BIEU MAU CAC PHU LUC CO SO TINH DT_2012" xfId="585"/>
    <cellStyle name="T_1.Tong hop mot so noi dung can doi DT2010_BIEU MAU CAC PHU LUC CO SO TINH DT_2012_1.Cac bieu XD DT 2014 (theo CV 8895 cua BTC).30.7.ok.gui(lan 2)" xfId="586"/>
    <cellStyle name="T_1.Tong hop mot so noi dung can doi DT2010_BIEU MAU XAY DUNG DU TOAN 2013 (DU THAO n)" xfId="587"/>
    <cellStyle name="T_1.Tong hop mot so noi dung can doi DT2010_BIEU MAU XAY DUNG DU TOAN 2013 (DU THAO n)_1.Cac bieu XD DT 2014 (theo CV 8895 cua BTC).30.7.ok.gui(lan 2)" xfId="588"/>
    <cellStyle name="T_1.Tong hop mot so noi dung can doi DT2010_Book3" xfId="589"/>
    <cellStyle name="T_1.Tong hop mot so noi dung can doi DT2010_Book3_1.Cac bieu XD DT 2014 (theo CV 8895 cua BTC).30.7.ok.gui(lan 2)" xfId="590"/>
    <cellStyle name="T_1.Tong hop mot so noi dung can doi DT2010_Co so tinh su nghiep giao duc (chinh thuc)" xfId="591"/>
    <cellStyle name="T_1.Tong hop mot so noi dung can doi DT2010_Co so tinh su nghiep giao duc (chinh thuc)_1.Cac bieu XD DT 2014 (theo CV 8895 cua BTC).30.7.ok.gui(lan 2)" xfId="592"/>
    <cellStyle name="T_1.Tong hop mot so noi dung can doi DT2010_KP to cap nuoc Hoa Vang" xfId="593"/>
    <cellStyle name="T_1.Tong hop mot so noi dung can doi DT2010_So lieu co ban" xfId="594"/>
    <cellStyle name="T_1.Tong hop mot so noi dung can doi DT2010_SOLADONGTBXH_DT2015" xfId="595"/>
    <cellStyle name="T_BANG BAO CAO KHO HCQT NAM 2008" xfId="596"/>
    <cellStyle name="T_BANG PHAN CONG TRUC" xfId="597"/>
    <cellStyle name="T_Bangtheodoicongviec" xfId="598"/>
    <cellStyle name="T_Bangtheodoicongviec_1.Cac bieu XD DT 2014 (theo CV 8895 cua BTC).30.7.ok.gui(lan 2)" xfId="599"/>
    <cellStyle name="T_Bao cao kttb milk yomilkYAO-mien bac" xfId="600"/>
    <cellStyle name="T_Bao cao kttb milk yomilkYAO-mien bac_BANG BAO CAO KHO HCQT NAM 2008" xfId="601"/>
    <cellStyle name="T_Bao cao kttb milk yomilkYAO-mien bac_BANG PHAN CONG TRUC" xfId="602"/>
    <cellStyle name="T_Bao cao kttb milk yomilkYAO-mien bac_BAO CAO THAN NAM 2008" xfId="603"/>
    <cellStyle name="T_Bao cao kttb milk yomilkYAO-mien bac_KIEM KE ACCM2002" xfId="604"/>
    <cellStyle name="T_BAO CAO THAN NAM 2008" xfId="605"/>
    <cellStyle name="T_bc KB den ngay 15122010" xfId="606"/>
    <cellStyle name="T_bc KB den ngay 15122010_1.Cac bieu XD DT 2014 (theo CV 8895 cua BTC).30.7.ok.gui(lan 2)" xfId="607"/>
    <cellStyle name="T_bc_km_ngay" xfId="608"/>
    <cellStyle name="T_bc_km_ngay_BANG BAO CAO KHO HCQT NAM 2008" xfId="609"/>
    <cellStyle name="T_bc_km_ngay_BANG PHAN CONG TRUC" xfId="610"/>
    <cellStyle name="T_bc_km_ngay_BAO CAO THAN NAM 2008" xfId="611"/>
    <cellStyle name="T_bc_km_ngay_KIEM KE ACCM2002" xfId="612"/>
    <cellStyle name="T_BenxuatXM2" xfId="613"/>
    <cellStyle name="T_BenxuatXM2_1.Cac bieu XD DT 2014 (theo CV 8895 cua BTC).30.7.ok.gui(lan 2)" xfId="614"/>
    <cellStyle name="T_Book1" xfId="615"/>
    <cellStyle name="T_Book1_1" xfId="616"/>
    <cellStyle name="T_Book1_1.Cac bieu XD DT 2014 (theo CV 8895 cua BTC).30.7.ok.gui(lan 2)" xfId="617"/>
    <cellStyle name="T_Book1_1_1.Cac bieu XD DT 2014 (theo CV 8895 cua BTC).30.7.ok.gui(lan 2)" xfId="618"/>
    <cellStyle name="T_Book1_BANG BAO CAO KHO HCQT NAM 2008" xfId="619"/>
    <cellStyle name="T_Book1_BANG PHAN CONG TRUC" xfId="620"/>
    <cellStyle name="T_Book1_BAO CAO THAN NAM 2008" xfId="621"/>
    <cellStyle name="T_Book1_DuongBL(HM LK Q1.07)" xfId="622"/>
    <cellStyle name="T_Book1_DuongBL(HM LK Q1.07)_1.Cac bieu XD DT 2014 (theo CV 8895 cua BTC).30.7.ok.gui(lan 2)" xfId="623"/>
    <cellStyle name="T_Book1_KIEM KE ACCM2002" xfId="624"/>
    <cellStyle name="T_Book1_So Y te. ND 56 gui PNS(31.10)" xfId="625"/>
    <cellStyle name="T_Book1_TABMIS 16.12.10" xfId="626"/>
    <cellStyle name="T_Book1_TABMIS 16.12.10_1.Cac bieu XD DT 2014 (theo CV 8895 cua BTC).30.7.ok.gui(lan 2)" xfId="627"/>
    <cellStyle name="T_Book1_TABMIS chuyen nguon" xfId="628"/>
    <cellStyle name="T_Book1_TABMIS chuyen nguon_1.Cac bieu XD DT 2014 (theo CV 8895 cua BTC).30.7.ok.gui(lan 2)" xfId="629"/>
    <cellStyle name="T_Book1_" xfId="630"/>
    <cellStyle name="T_Book1__1.Cac bieu XD DT 2014 (theo CV 8895 cua BTC).30.7.ok.gui(lan 2)" xfId="631"/>
    <cellStyle name="T_Cac bao cao TB  Milk-Yomilk-co Ke- CK 1-Vinh Thang" xfId="632"/>
    <cellStyle name="T_Cac bao cao TB  Milk-Yomilk-co Ke- CK 1-Vinh Thang_BANG BAO CAO KHO HCQT NAM 2008" xfId="633"/>
    <cellStyle name="T_Cac bao cao TB  Milk-Yomilk-co Ke- CK 1-Vinh Thang_BANG PHAN CONG TRUC" xfId="634"/>
    <cellStyle name="T_Cac bao cao TB  Milk-Yomilk-co Ke- CK 1-Vinh Thang_BAO CAO THAN NAM 2008" xfId="635"/>
    <cellStyle name="T_Cac bao cao TB  Milk-Yomilk-co Ke- CK 1-Vinh Thang_KIEM KE ACCM2002" xfId="636"/>
    <cellStyle name="T_Cao do mong cong, phai tuyen" xfId="637"/>
    <cellStyle name="T_Cao do mong cong, phai tuyen_1.Cac bieu XD DT 2014 (theo CV 8895 cua BTC).30.7.ok.gui(lan 2)" xfId="638"/>
    <cellStyle name="T_cham diem Milk chu ky2-ANH MINH" xfId="639"/>
    <cellStyle name="T_cham diem Milk chu ky2-ANH MINH_BANG BAO CAO KHO HCQT NAM 2008" xfId="640"/>
    <cellStyle name="T_cham diem Milk chu ky2-ANH MINH_BANG PHAN CONG TRUC" xfId="641"/>
    <cellStyle name="T_cham diem Milk chu ky2-ANH MINH_BAO CAO THAN NAM 2008" xfId="642"/>
    <cellStyle name="T_cham diem Milk chu ky2-ANH MINH_KIEM KE ACCM2002" xfId="643"/>
    <cellStyle name="T_cham trung bay ck 1 m.Bac milk co ke 2" xfId="644"/>
    <cellStyle name="T_cham trung bay ck 1 m.Bac milk co ke 2_BANG BAO CAO KHO HCQT NAM 2008" xfId="645"/>
    <cellStyle name="T_cham trung bay ck 1 m.Bac milk co ke 2_BANG PHAN CONG TRUC" xfId="646"/>
    <cellStyle name="T_cham trung bay ck 1 m.Bac milk co ke 2_BAO CAO THAN NAM 2008" xfId="647"/>
    <cellStyle name="T_cham trung bay ck 1 m.Bac milk co ke 2_KIEM KE ACCM2002" xfId="648"/>
    <cellStyle name="T_cham trung bay yao smart milk ck 2 mien Bac" xfId="649"/>
    <cellStyle name="T_cham trung bay yao smart milk ck 2 mien Bac_BANG BAO CAO KHO HCQT NAM 2008" xfId="650"/>
    <cellStyle name="T_cham trung bay yao smart milk ck 2 mien Bac_BANG PHAN CONG TRUC" xfId="651"/>
    <cellStyle name="T_cham trung bay yao smart milk ck 2 mien Bac_BAO CAO THAN NAM 2008" xfId="652"/>
    <cellStyle name="T_cham trung bay yao smart milk ck 2 mien Bac_KIEM KE ACCM2002" xfId="653"/>
    <cellStyle name="T_Chi tiet Du toan 2010 TP_ chinh 14.12.09" xfId="654"/>
    <cellStyle name="T_Chi tiet Du toan 2010 TP_ chinh 14.12.09 2" xfId="655"/>
    <cellStyle name="T_Chi tiet Du toan 2010 TP_ chinh 14.12.09_1. DU TOAN CHI 2014_KHOI QH-PX (duthao).10.10" xfId="656"/>
    <cellStyle name="T_Chi tiet Du toan 2010 TP_ chinh 14.12.09_1. DU TOAN CHI 2014_KHOI QH-PX (duthao).9.10(hop LC)-sua" xfId="657"/>
    <cellStyle name="T_Chi tiet Du toan 2010 TP_ chinh 14.12.09_1.Cac bieu XD DT 2014 (theo CV 8895 cua BTC).30.7.ok.gui(lan 2)" xfId="658"/>
    <cellStyle name="T_Chi tiet Du toan 2010 TP_ chinh 14.12.09_1.TO ROI THEO TUNG SU NGHIEP NAM 2012 (Chinh thuc).thu" xfId="659"/>
    <cellStyle name="T_Chi tiet Du toan 2010 TP_ chinh 14.12.09_2. Cac chinh sach an sinh DT2012, XD DT2013 (Q.H)" xfId="660"/>
    <cellStyle name="T_Chi tiet Du toan 2010 TP_ chinh 14.12.09_2. Cac chinh sach an sinh DT2012, XD DT2013 (Q.H)_1.Cac bieu XD DT 2014 (theo CV 8895 cua BTC).30.7.ok.gui(lan 2)" xfId="661"/>
    <cellStyle name="T_Chi tiet Du toan 2010 TP_ chinh 14.12.09_4. Cac Phu luc co so tinh DT_2012 (ngocthu)" xfId="662"/>
    <cellStyle name="T_Chi tiet Du toan 2010 TP_ chinh 14.12.09_4. Cac Phu luc co so tinh DT_2012 (ngocthu)_1.Cac bieu XD DT 2014 (theo CV 8895 cua BTC).30.7.ok.gui(lan 2)" xfId="663"/>
    <cellStyle name="T_Chi tiet Du toan 2010 TP_ chinh 14.12.09_4. Cac Phu luc co so tinh DT_2012 (ngocthu)_KP to cap nuoc Hoa Vang" xfId="664"/>
    <cellStyle name="T_Chi tiet Du toan 2010 TP_ chinh 14.12.09_4. Cac Phu luc co so tinh DT_2012 (ngocthu)-a" xfId="665"/>
    <cellStyle name="T_Chi tiet Du toan 2010 TP_ chinh 14.12.09_4. Cac Phu luc co so tinh DT_2012 (ngocthu)-a_1.Cac bieu XD DT 2014 (theo CV 8895 cua BTC).30.7.ok.gui(lan 2)" xfId="666"/>
    <cellStyle name="T_Chi tiet Du toan 2010 TP_ chinh 14.12.09_4. Cac Phu luc co so tinh DT_2012 (ngocthu)-a_KP to cap nuoc Hoa Vang" xfId="667"/>
    <cellStyle name="T_Chi tiet Du toan 2010 TP_ chinh 14.12.09_4. Cac Phu luc co so tinh DT_2012 (ngocthu)-chinhthuc" xfId="668"/>
    <cellStyle name="T_Chi tiet Du toan 2010 TP_ chinh 14.12.09_4. Cac Phu luc co so tinh DT_2012 (ngocthu)-chinhthuc_KP to cap nuoc Hoa Vang" xfId="669"/>
    <cellStyle name="T_Chi tiet Du toan 2010 TP_ chinh 14.12.09_4.BIEU MAU CAC PHU LUC CO SO TINH DT_2012 (ngocthu)" xfId="670"/>
    <cellStyle name="T_Chi tiet Du toan 2010 TP_ chinh 14.12.09_4.BIEU MAU CAC PHU LUC CO SO TINH DT_2012 (ngocthu).a" xfId="671"/>
    <cellStyle name="T_Chi tiet Du toan 2010 TP_ chinh 14.12.09_4.BIEU MAU CAC PHU LUC CO SO TINH DT_2012 (ngocthu).a_1.Cac bieu XD DT 2014 (theo CV 8895 cua BTC).30.7.ok.gui(lan 2)" xfId="672"/>
    <cellStyle name="T_Chi tiet Du toan 2010 TP_ chinh 14.12.09_4.BIEU MAU CAC PHU LUC CO SO TINH DT_2012 (ngocthu).a_KP to cap nuoc Hoa Vang" xfId="673"/>
    <cellStyle name="T_Chi tiet Du toan 2010 TP_ chinh 14.12.09_4.BIEU MAU CAC PHU LUC CO SO TINH DT_2012 (ngocthu)_1.Cac bieu XD DT 2014 (theo CV 8895 cua BTC).30.7.ok.gui(lan 2)" xfId="674"/>
    <cellStyle name="T_Chi tiet Du toan 2010 TP_ chinh 14.12.09_4.BIEU MAU CAC PHU LUC CO SO TINH DT_2012 (ngocthu)_KP to cap nuoc Hoa Vang" xfId="675"/>
    <cellStyle name="T_Chi tiet Du toan 2010 TP_ chinh 14.12.09_BIEU MAU CAC PHU LUC CO SO TINH DT_2011" xfId="676"/>
    <cellStyle name="T_Chi tiet Du toan 2010 TP_ chinh 14.12.09_BIEU MAU CAC PHU LUC CO SO TINH DT_2011_1.Cac bieu XD DT 2014 (theo CV 8895 cua BTC).30.7.ok.gui(lan 2)" xfId="677"/>
    <cellStyle name="T_Chi tiet Du toan 2010 TP_ chinh 14.12.09_BIEU MAU CAC PHU LUC CO SO TINH DT_2012" xfId="678"/>
    <cellStyle name="T_Chi tiet Du toan 2010 TP_ chinh 14.12.09_BIEU MAU CAC PHU LUC CO SO TINH DT_2012_1.Cac bieu XD DT 2014 (theo CV 8895 cua BTC).30.7.ok.gui(lan 2)" xfId="679"/>
    <cellStyle name="T_Chi tiet Du toan 2010 TP_ chinh 14.12.09_BIEU MAU XAY DUNG DU TOAN 2013 (DU THAO n)" xfId="680"/>
    <cellStyle name="T_Chi tiet Du toan 2010 TP_ chinh 14.12.09_BIEU MAU XAY DUNG DU TOAN 2013 (DU THAO n)_1.Cac bieu XD DT 2014 (theo CV 8895 cua BTC).30.7.ok.gui(lan 2)" xfId="681"/>
    <cellStyle name="T_Chi tiet Du toan 2010 TP_ chinh 14.12.09_Bo sung muc tieu nam 2012" xfId="682"/>
    <cellStyle name="T_Chi tiet Du toan 2010 TP_ chinh 14.12.09_Book1" xfId="683"/>
    <cellStyle name="T_Chi tiet Du toan 2010 TP_ chinh 14.12.09_Book1_1.Cac bieu XD DT 2014 (theo CV 8895 cua BTC).30.7.ok.gui(lan 2)" xfId="684"/>
    <cellStyle name="T_Chi tiet Du toan 2010 TP_ chinh 14.12.09_Book3" xfId="685"/>
    <cellStyle name="T_Chi tiet Du toan 2010 TP_ chinh 14.12.09_Book3_1.Cac bieu XD DT 2014 (theo CV 8895 cua BTC).30.7.ok.gui(lan 2)" xfId="686"/>
    <cellStyle name="T_Chi tiet Du toan 2010 TP_ chinh 14.12.09_Co so tinh su nghiep giao duc (chinh thuc)" xfId="687"/>
    <cellStyle name="T_Chi tiet Du toan 2010 TP_ chinh 14.12.09_Co so tinh su nghiep giao duc (chinh thuc)_1.Cac bieu XD DT 2014 (theo CV 8895 cua BTC).30.7.ok.gui(lan 2)" xfId="688"/>
    <cellStyle name="T_Chi tiet Du toan 2010 TP_ chinh 14.12.09_DU TOAN 2012_KHOI QH-PX (02-12-2011) QUYNH" xfId="689"/>
    <cellStyle name="T_Chi tiet Du toan 2010 TP_ chinh 14.12.09_DU TOAN 2012_KHOI QH-PX (02-12-2011) QUYNH_1.Cac bieu XD DT 2014 (theo CV 8895 cua BTC).30.7.ok.gui(lan 2)" xfId="690"/>
    <cellStyle name="T_Chi tiet Du toan 2010 TP_ chinh 14.12.09_DU TOAN 2012_KHOI QH-PX (30-11-2011)" xfId="691"/>
    <cellStyle name="T_Chi tiet Du toan 2010 TP_ chinh 14.12.09_DU TOAN 2012_KHOI QH-PX (30-11-2011)_1.Cac bieu XD DT 2014 (theo CV 8895 cua BTC).30.7.ok.gui(lan 2)" xfId="692"/>
    <cellStyle name="T_Chi tiet Du toan 2010 TP_ chinh 14.12.09_DU TOAN 2012_KHOI QH-PX (Ngay 08-12-2011)" xfId="693"/>
    <cellStyle name="T_Chi tiet Du toan 2010 TP_ chinh 14.12.09_DU TOAN 2012_KHOI QH-PX (Ngay 08-12-2011)_1.Cac bieu XD DT 2014 (theo CV 8895 cua BTC).30.7.ok.gui(lan 2)" xfId="694"/>
    <cellStyle name="T_Chi tiet Du toan 2010 TP_ chinh 14.12.09_DU TOAN 2012_KHOI QH-PX (Ngay 17-11-2011)" xfId="695"/>
    <cellStyle name="T_Chi tiet Du toan 2010 TP_ chinh 14.12.09_DU TOAN 2012_KHOI QH-PX (Ngay 17-11-2011)_1.Cac bieu XD DT 2014 (theo CV 8895 cua BTC).30.7.ok.gui(lan 2)" xfId="696"/>
    <cellStyle name="T_Chi tiet Du toan 2010 TP_ chinh 14.12.09_DU TOAN 2012_KHOI QH-PX (Ngay 28-11-2011)" xfId="697"/>
    <cellStyle name="T_Chi tiet Du toan 2010 TP_ chinh 14.12.09_DU TOAN 2012_KHOI QH-PX (Ngay 28-11-2011)_1.Cac bieu XD DT 2014 (theo CV 8895 cua BTC).30.7.ok.gui(lan 2)" xfId="698"/>
    <cellStyle name="T_Chi tiet Du toan 2010 TP_ chinh 14.12.09_DU TOAN CHI 2012_KHOI QH-PX (08-12-2011)" xfId="699"/>
    <cellStyle name="T_Chi tiet Du toan 2010 TP_ chinh 14.12.09_DU TOAN CHI 2012_KHOI QH-PX (08-12-2011)_1.Cac bieu XD DT 2014 (theo CV 8895 cua BTC).30.7.ok.gui(lan 2)" xfId="700"/>
    <cellStyle name="T_Chi tiet Du toan 2010 TP_ chinh 14.12.09_DU TOAN CHI 2012_KHOI QH-PX (13-12-2011-Hoan chinh theo y kien anh Dung)" xfId="701"/>
    <cellStyle name="T_Chi tiet Du toan 2010 TP_ chinh 14.12.09_DU TOAN CHI 2012_KHOI QH-PX (13-12-2011-Hoan chinh theo y kien anh Dung)_1.Cac bieu XD DT 2014 (theo CV 8895 cua BTC).30.7.ok.gui(lan 2)" xfId="702"/>
    <cellStyle name="T_Chi tiet Du toan 2010 TP_ chinh 14.12.09_KP to cap nuoc Hoa Vang" xfId="703"/>
    <cellStyle name="T_Chi tiet Du toan 2010 TP_ chinh 14.12.09_So lieu co ban" xfId="704"/>
    <cellStyle name="T_Chi tiet Du toan 2010 TP_ chinh 14.12.09_SOLADONGTBXH_DT2015" xfId="705"/>
    <cellStyle name="T_Chi tiet Du toan 2010 TP_ chinh 14.12.09_TO ROI THEO TUNG SU NGHIEP NAM 2012 (Chinh thuc)" xfId="706"/>
    <cellStyle name="T_Chi tiet Du toan 2010 TP_ chinh 14.12.09_TO ROI THEO TUNG SU NGHIEP NAM 2012 (Gui UB)" xfId="707"/>
    <cellStyle name="T_Chi tiet Du toan 2010 TP_ chinh 14.12.09_Uoc chi 2012" xfId="708"/>
    <cellStyle name="T_Chi tiet Du toan 2010 TP_ chinh 14.12.09_UOC THUC HIEN NAM 2012" xfId="709"/>
    <cellStyle name="T_Chi tiet Du toan 2010 TP_ chinh 18.12.09_UB sua" xfId="710"/>
    <cellStyle name="T_Chi tiet Du toan 2010 TP_ chinh 18.12.09_UB sua 2" xfId="711"/>
    <cellStyle name="T_Chi tiet Du toan 2010 TP_ chinh 18.12.09_UB sua_1. DU TOAN CHI 2014_KHOI QH-PX (duthao).10.10" xfId="712"/>
    <cellStyle name="T_Chi tiet Du toan 2010 TP_ chinh 18.12.09_UB sua_1. DU TOAN CHI 2014_KHOI QH-PX (duthao).9.10(hop LC)-sua" xfId="713"/>
    <cellStyle name="T_Chi tiet Du toan 2010 TP_ chinh 18.12.09_UB sua_1.Cac bieu XD DT 2014 (theo CV 8895 cua BTC).30.7.ok.gui(lan 2)" xfId="714"/>
    <cellStyle name="T_Chi tiet Du toan 2010 TP_ chinh 18.12.09_UB sua_1.TO ROI THEO TUNG SU NGHIEP NAM 2012 (Chinh thuc).thu" xfId="715"/>
    <cellStyle name="T_Chi tiet Du toan 2010 TP_ chinh 18.12.09_UB sua_2. Cac chinh sach an sinh DT2012, XD DT2013 (Q.H)" xfId="716"/>
    <cellStyle name="T_Chi tiet Du toan 2010 TP_ chinh 18.12.09_UB sua_2. Cac chinh sach an sinh DT2012, XD DT2013 (Q.H)_1.Cac bieu XD DT 2014 (theo CV 8895 cua BTC).30.7.ok.gui(lan 2)" xfId="717"/>
    <cellStyle name="T_Chi tiet Du toan 2010 TP_ chinh 18.12.09_UB sua_4. Cac Phu luc co so tinh DT_2012 (ngocthu)" xfId="718"/>
    <cellStyle name="T_Chi tiet Du toan 2010 TP_ chinh 18.12.09_UB sua_4. Cac Phu luc co so tinh DT_2012 (ngocthu)_1.Cac bieu XD DT 2014 (theo CV 8895 cua BTC).30.7.ok.gui(lan 2)" xfId="719"/>
    <cellStyle name="T_Chi tiet Du toan 2010 TP_ chinh 18.12.09_UB sua_4. Cac Phu luc co so tinh DT_2012 (ngocthu)_KP to cap nuoc Hoa Vang" xfId="720"/>
    <cellStyle name="T_Chi tiet Du toan 2010 TP_ chinh 18.12.09_UB sua_4. Cac Phu luc co so tinh DT_2012 (ngocthu)-a" xfId="721"/>
    <cellStyle name="T_Chi tiet Du toan 2010 TP_ chinh 18.12.09_UB sua_4. Cac Phu luc co so tinh DT_2012 (ngocthu)-a_1.Cac bieu XD DT 2014 (theo CV 8895 cua BTC).30.7.ok.gui(lan 2)" xfId="722"/>
    <cellStyle name="T_Chi tiet Du toan 2010 TP_ chinh 18.12.09_UB sua_4. Cac Phu luc co so tinh DT_2012 (ngocthu)-a_KP to cap nuoc Hoa Vang" xfId="723"/>
    <cellStyle name="T_Chi tiet Du toan 2010 TP_ chinh 18.12.09_UB sua_4. Cac Phu luc co so tinh DT_2012 (ngocthu)-chinhthuc" xfId="724"/>
    <cellStyle name="T_Chi tiet Du toan 2010 TP_ chinh 18.12.09_UB sua_4. Cac Phu luc co so tinh DT_2012 (ngocthu)-chinhthuc_KP to cap nuoc Hoa Vang" xfId="725"/>
    <cellStyle name="T_Chi tiet Du toan 2010 TP_ chinh 18.12.09_UB sua_4.BIEU MAU CAC PHU LUC CO SO TINH DT_2012 (ngocthu)" xfId="726"/>
    <cellStyle name="T_Chi tiet Du toan 2010 TP_ chinh 18.12.09_UB sua_4.BIEU MAU CAC PHU LUC CO SO TINH DT_2012 (ngocthu).a" xfId="727"/>
    <cellStyle name="T_Chi tiet Du toan 2010 TP_ chinh 18.12.09_UB sua_4.BIEU MAU CAC PHU LUC CO SO TINH DT_2012 (ngocthu).a_1.Cac bieu XD DT 2014 (theo CV 8895 cua BTC).30.7.ok.gui(lan 2)" xfId="728"/>
    <cellStyle name="T_Chi tiet Du toan 2010 TP_ chinh 18.12.09_UB sua_4.BIEU MAU CAC PHU LUC CO SO TINH DT_2012 (ngocthu).a_KP to cap nuoc Hoa Vang" xfId="729"/>
    <cellStyle name="T_Chi tiet Du toan 2010 TP_ chinh 18.12.09_UB sua_4.BIEU MAU CAC PHU LUC CO SO TINH DT_2012 (ngocthu)_1.Cac bieu XD DT 2014 (theo CV 8895 cua BTC).30.7.ok.gui(lan 2)" xfId="730"/>
    <cellStyle name="T_Chi tiet Du toan 2010 TP_ chinh 18.12.09_UB sua_4.BIEU MAU CAC PHU LUC CO SO TINH DT_2012 (ngocthu)_KP to cap nuoc Hoa Vang" xfId="731"/>
    <cellStyle name="T_Chi tiet Du toan 2010 TP_ chinh 18.12.09_UB sua_BIEU MAU CAC PHU LUC CO SO TINH DT_2011" xfId="732"/>
    <cellStyle name="T_Chi tiet Du toan 2010 TP_ chinh 18.12.09_UB sua_BIEU MAU CAC PHU LUC CO SO TINH DT_2011_1.Cac bieu XD DT 2014 (theo CV 8895 cua BTC).30.7.ok.gui(lan 2)" xfId="733"/>
    <cellStyle name="T_Chi tiet Du toan 2010 TP_ chinh 18.12.09_UB sua_BIEU MAU CAC PHU LUC CO SO TINH DT_2012" xfId="734"/>
    <cellStyle name="T_Chi tiet Du toan 2010 TP_ chinh 18.12.09_UB sua_BIEU MAU CAC PHU LUC CO SO TINH DT_2012_1.Cac bieu XD DT 2014 (theo CV 8895 cua BTC).30.7.ok.gui(lan 2)" xfId="735"/>
    <cellStyle name="T_Chi tiet Du toan 2010 TP_ chinh 18.12.09_UB sua_BIEU MAU XAY DUNG DU TOAN 2013 (DU THAO n)" xfId="736"/>
    <cellStyle name="T_Chi tiet Du toan 2010 TP_ chinh 18.12.09_UB sua_BIEU MAU XAY DUNG DU TOAN 2013 (DU THAO n)_1.Cac bieu XD DT 2014 (theo CV 8895 cua BTC).30.7.ok.gui(lan 2)" xfId="737"/>
    <cellStyle name="T_Chi tiet Du toan 2010 TP_ chinh 18.12.09_UB sua_Bo sung muc tieu nam 2012" xfId="738"/>
    <cellStyle name="T_Chi tiet Du toan 2010 TP_ chinh 18.12.09_UB sua_Book1" xfId="739"/>
    <cellStyle name="T_Chi tiet Du toan 2010 TP_ chinh 18.12.09_UB sua_Book1_1.Cac bieu XD DT 2014 (theo CV 8895 cua BTC).30.7.ok.gui(lan 2)" xfId="740"/>
    <cellStyle name="T_Chi tiet Du toan 2010 TP_ chinh 18.12.09_UB sua_Book3" xfId="741"/>
    <cellStyle name="T_Chi tiet Du toan 2010 TP_ chinh 18.12.09_UB sua_Book3_1.Cac bieu XD DT 2014 (theo CV 8895 cua BTC).30.7.ok.gui(lan 2)" xfId="742"/>
    <cellStyle name="T_Chi tiet Du toan 2010 TP_ chinh 18.12.09_UB sua_Co so tinh su nghiep giao duc (chinh thuc)" xfId="743"/>
    <cellStyle name="T_Chi tiet Du toan 2010 TP_ chinh 18.12.09_UB sua_Co so tinh su nghiep giao duc (chinh thuc)_1.Cac bieu XD DT 2014 (theo CV 8895 cua BTC).30.7.ok.gui(lan 2)" xfId="744"/>
    <cellStyle name="T_Chi tiet Du toan 2010 TP_ chinh 18.12.09_UB sua_DU TOAN 2012_KHOI QH-PX (02-12-2011) QUYNH" xfId="745"/>
    <cellStyle name="T_Chi tiet Du toan 2010 TP_ chinh 18.12.09_UB sua_DU TOAN 2012_KHOI QH-PX (02-12-2011) QUYNH_1.Cac bieu XD DT 2014 (theo CV 8895 cua BTC).30.7.ok.gui(lan 2)" xfId="746"/>
    <cellStyle name="T_Chi tiet Du toan 2010 TP_ chinh 18.12.09_UB sua_DU TOAN 2012_KHOI QH-PX (30-11-2011)" xfId="747"/>
    <cellStyle name="T_Chi tiet Du toan 2010 TP_ chinh 18.12.09_UB sua_DU TOAN 2012_KHOI QH-PX (30-11-2011)_1.Cac bieu XD DT 2014 (theo CV 8895 cua BTC).30.7.ok.gui(lan 2)" xfId="748"/>
    <cellStyle name="T_Chi tiet Du toan 2010 TP_ chinh 18.12.09_UB sua_DU TOAN 2012_KHOI QH-PX (Ngay 08-12-2011)" xfId="749"/>
    <cellStyle name="T_Chi tiet Du toan 2010 TP_ chinh 18.12.09_UB sua_DU TOAN 2012_KHOI QH-PX (Ngay 08-12-2011)_1.Cac bieu XD DT 2014 (theo CV 8895 cua BTC).30.7.ok.gui(lan 2)" xfId="750"/>
    <cellStyle name="T_Chi tiet Du toan 2010 TP_ chinh 18.12.09_UB sua_DU TOAN 2012_KHOI QH-PX (Ngay 17-11-2011)" xfId="751"/>
    <cellStyle name="T_Chi tiet Du toan 2010 TP_ chinh 18.12.09_UB sua_DU TOAN 2012_KHOI QH-PX (Ngay 17-11-2011)_1.Cac bieu XD DT 2014 (theo CV 8895 cua BTC).30.7.ok.gui(lan 2)" xfId="752"/>
    <cellStyle name="T_Chi tiet Du toan 2010 TP_ chinh 18.12.09_UB sua_DU TOAN 2012_KHOI QH-PX (Ngay 28-11-2011)" xfId="753"/>
    <cellStyle name="T_Chi tiet Du toan 2010 TP_ chinh 18.12.09_UB sua_DU TOAN 2012_KHOI QH-PX (Ngay 28-11-2011)_1.Cac bieu XD DT 2014 (theo CV 8895 cua BTC).30.7.ok.gui(lan 2)" xfId="754"/>
    <cellStyle name="T_Chi tiet Du toan 2010 TP_ chinh 18.12.09_UB sua_DU TOAN CHI 2012_KHOI QH-PX (08-12-2011)" xfId="755"/>
    <cellStyle name="T_Chi tiet Du toan 2010 TP_ chinh 18.12.09_UB sua_DU TOAN CHI 2012_KHOI QH-PX (08-12-2011)_1.Cac bieu XD DT 2014 (theo CV 8895 cua BTC).30.7.ok.gui(lan 2)" xfId="756"/>
    <cellStyle name="T_Chi tiet Du toan 2010 TP_ chinh 18.12.09_UB sua_DU TOAN CHI 2012_KHOI QH-PX (13-12-2011-Hoan chinh theo y kien anh Dung)" xfId="757"/>
    <cellStyle name="T_Chi tiet Du toan 2010 TP_ chinh 18.12.09_UB sua_DU TOAN CHI 2012_KHOI QH-PX (13-12-2011-Hoan chinh theo y kien anh Dung)_1.Cac bieu XD DT 2014 (theo CV 8895 cua BTC).30.7.ok.gui(lan 2)" xfId="758"/>
    <cellStyle name="T_Chi tiet Du toan 2010 TP_ chinh 18.12.09_UB sua_KP to cap nuoc Hoa Vang" xfId="759"/>
    <cellStyle name="T_Chi tiet Du toan 2010 TP_ chinh 18.12.09_UB sua_So lieu co ban" xfId="760"/>
    <cellStyle name="T_Chi tiet Du toan 2010 TP_ chinh 18.12.09_UB sua_SOLADONGTBXH_DT2015" xfId="761"/>
    <cellStyle name="T_Chi tiet Du toan 2010 TP_ chinh 18.12.09_UB sua_TO ROI THEO TUNG SU NGHIEP NAM 2012 (Chinh thuc)" xfId="762"/>
    <cellStyle name="T_Chi tiet Du toan 2010 TP_ chinh 18.12.09_UB sua_TO ROI THEO TUNG SU NGHIEP NAM 2012 (Gui UB)" xfId="763"/>
    <cellStyle name="T_Chi tiet Du toan 2010 TP_ chinh 18.12.09_UB sua_Uoc chi 2012" xfId="764"/>
    <cellStyle name="T_Chi tiet Du toan 2010 TP_ chinh 18.12.09_UB sua_UOC THUC HIEN NAM 2012" xfId="765"/>
    <cellStyle name="T_Chi tieu co ban 2013-Gui So NN" xfId="766"/>
    <cellStyle name="T_Chi tieu co ban 2013-Gui So NN_SOLADONGTBXH_DT2015" xfId="767"/>
    <cellStyle name="T_CHUYEN TUAN PHU CAP DANG UY VIEN" xfId="768"/>
    <cellStyle name="T_CHUYEN TUAN PHU CAP DANG UY VIEN 2" xfId="769"/>
    <cellStyle name="T_CHUYEN TUAN PHU CAP DANG UY VIEN_1. DU TOAN CHI 2014_KHOI QH-PX (duthao).10.10" xfId="770"/>
    <cellStyle name="T_CHUYEN TUAN PHU CAP DANG UY VIEN_1. DU TOAN CHI 2014_KHOI QH-PX (duthao).9.10(hop LC)-sua" xfId="771"/>
    <cellStyle name="T_CHUYEN TUAN PHU CAP DANG UY VIEN_1.Cac bieu XD DT 2014 (theo CV 8895 cua BTC).30.7.ok.gui(lan 2)" xfId="772"/>
    <cellStyle name="T_CHUYEN TUAN PHU CAP DANG UY VIEN_1.TO ROI THEO TUNG SU NGHIEP NAM 2012 (Chinh thuc).thu" xfId="773"/>
    <cellStyle name="T_CHUYEN TUAN PHU CAP DANG UY VIEN_2. Cac chinh sach an sinh DT2012, XD DT2013 (Q.H)" xfId="774"/>
    <cellStyle name="T_CHUYEN TUAN PHU CAP DANG UY VIEN_2. Cac chinh sach an sinh DT2012, XD DT2013 (Q.H)_1.Cac bieu XD DT 2014 (theo CV 8895 cua BTC).30.7.ok.gui(lan 2)" xfId="775"/>
    <cellStyle name="T_CHUYEN TUAN PHU CAP DANG UY VIEN_4. Cac Phu luc co so tinh DT_2012 (ngocthu)" xfId="776"/>
    <cellStyle name="T_CHUYEN TUAN PHU CAP DANG UY VIEN_4. Cac Phu luc co so tinh DT_2012 (ngocthu)_1.Cac bieu XD DT 2014 (theo CV 8895 cua BTC).30.7.ok.gui(lan 2)" xfId="777"/>
    <cellStyle name="T_CHUYEN TUAN PHU CAP DANG UY VIEN_4. Cac Phu luc co so tinh DT_2012 (ngocthu)_KP to cap nuoc Hoa Vang" xfId="778"/>
    <cellStyle name="T_CHUYEN TUAN PHU CAP DANG UY VIEN_4. Cac Phu luc co so tinh DT_2012 (ngocthu)-a" xfId="779"/>
    <cellStyle name="T_CHUYEN TUAN PHU CAP DANG UY VIEN_4. Cac Phu luc co so tinh DT_2012 (ngocthu)-a_1.Cac bieu XD DT 2014 (theo CV 8895 cua BTC).30.7.ok.gui(lan 2)" xfId="780"/>
    <cellStyle name="T_CHUYEN TUAN PHU CAP DANG UY VIEN_4. Cac Phu luc co so tinh DT_2012 (ngocthu)-a_KP to cap nuoc Hoa Vang" xfId="781"/>
    <cellStyle name="T_CHUYEN TUAN PHU CAP DANG UY VIEN_4. Cac Phu luc co so tinh DT_2012 (ngocthu)-chinhthuc" xfId="782"/>
    <cellStyle name="T_CHUYEN TUAN PHU CAP DANG UY VIEN_4. Cac Phu luc co so tinh DT_2012 (ngocthu)-chinhthuc_KP to cap nuoc Hoa Vang" xfId="783"/>
    <cellStyle name="T_CHUYEN TUAN PHU CAP DANG UY VIEN_4.BIEU MAU CAC PHU LUC CO SO TINH DT_2012 (ngocthu)" xfId="784"/>
    <cellStyle name="T_CHUYEN TUAN PHU CAP DANG UY VIEN_4.BIEU MAU CAC PHU LUC CO SO TINH DT_2012 (ngocthu).a" xfId="785"/>
    <cellStyle name="T_CHUYEN TUAN PHU CAP DANG UY VIEN_4.BIEU MAU CAC PHU LUC CO SO TINH DT_2012 (ngocthu).a_1.Cac bieu XD DT 2014 (theo CV 8895 cua BTC).30.7.ok.gui(lan 2)" xfId="786"/>
    <cellStyle name="T_CHUYEN TUAN PHU CAP DANG UY VIEN_4.BIEU MAU CAC PHU LUC CO SO TINH DT_2012 (ngocthu).a_KP to cap nuoc Hoa Vang" xfId="787"/>
    <cellStyle name="T_CHUYEN TUAN PHU CAP DANG UY VIEN_4.BIEU MAU CAC PHU LUC CO SO TINH DT_2012 (ngocthu)_1.Cac bieu XD DT 2014 (theo CV 8895 cua BTC).30.7.ok.gui(lan 2)" xfId="788"/>
    <cellStyle name="T_CHUYEN TUAN PHU CAP DANG UY VIEN_4.BIEU MAU CAC PHU LUC CO SO TINH DT_2012 (ngocthu)_KP to cap nuoc Hoa Vang" xfId="789"/>
    <cellStyle name="T_CHUYEN TUAN PHU CAP DANG UY VIEN_BIEU MAU CAC PHU LUC CO SO TINH DT_2011" xfId="790"/>
    <cellStyle name="T_CHUYEN TUAN PHU CAP DANG UY VIEN_BIEU MAU CAC PHU LUC CO SO TINH DT_2011_1.Cac bieu XD DT 2014 (theo CV 8895 cua BTC).30.7.ok.gui(lan 2)" xfId="791"/>
    <cellStyle name="T_CHUYEN TUAN PHU CAP DANG UY VIEN_BIEU MAU CAC PHU LUC CO SO TINH DT_2012" xfId="792"/>
    <cellStyle name="T_CHUYEN TUAN PHU CAP DANG UY VIEN_BIEU MAU CAC PHU LUC CO SO TINH DT_2012_1.Cac bieu XD DT 2014 (theo CV 8895 cua BTC).30.7.ok.gui(lan 2)" xfId="793"/>
    <cellStyle name="T_CHUYEN TUAN PHU CAP DANG UY VIEN_BIEU MAU XAY DUNG DU TOAN 2013 (DU THAO n)" xfId="794"/>
    <cellStyle name="T_CHUYEN TUAN PHU CAP DANG UY VIEN_BIEU MAU XAY DUNG DU TOAN 2013 (DU THAO n)_1.Cac bieu XD DT 2014 (theo CV 8895 cua BTC).30.7.ok.gui(lan 2)" xfId="795"/>
    <cellStyle name="T_CHUYEN TUAN PHU CAP DANG UY VIEN_Bo sung muc tieu nam 2012" xfId="796"/>
    <cellStyle name="T_CHUYEN TUAN PHU CAP DANG UY VIEN_Book1" xfId="797"/>
    <cellStyle name="T_CHUYEN TUAN PHU CAP DANG UY VIEN_Book1_1.Cac bieu XD DT 2014 (theo CV 8895 cua BTC).30.7.ok.gui(lan 2)" xfId="798"/>
    <cellStyle name="T_CHUYEN TUAN PHU CAP DANG UY VIEN_Book3" xfId="799"/>
    <cellStyle name="T_CHUYEN TUAN PHU CAP DANG UY VIEN_Book3_1.Cac bieu XD DT 2014 (theo CV 8895 cua BTC).30.7.ok.gui(lan 2)" xfId="800"/>
    <cellStyle name="T_CHUYEN TUAN PHU CAP DANG UY VIEN_Co so tinh su nghiep giao duc (chinh thuc)" xfId="801"/>
    <cellStyle name="T_CHUYEN TUAN PHU CAP DANG UY VIEN_Co so tinh su nghiep giao duc (chinh thuc)_1.Cac bieu XD DT 2014 (theo CV 8895 cua BTC).30.7.ok.gui(lan 2)" xfId="802"/>
    <cellStyle name="T_CHUYEN TUAN PHU CAP DANG UY VIEN_DU TOAN 2012_KHOI QH-PX (02-12-2011) QUYNH" xfId="803"/>
    <cellStyle name="T_CHUYEN TUAN PHU CAP DANG UY VIEN_DU TOAN 2012_KHOI QH-PX (02-12-2011) QUYNH_1.Cac bieu XD DT 2014 (theo CV 8895 cua BTC).30.7.ok.gui(lan 2)" xfId="804"/>
    <cellStyle name="T_CHUYEN TUAN PHU CAP DANG UY VIEN_DU TOAN 2012_KHOI QH-PX (30-11-2011)" xfId="805"/>
    <cellStyle name="T_CHUYEN TUAN PHU CAP DANG UY VIEN_DU TOAN 2012_KHOI QH-PX (30-11-2011)_1.Cac bieu XD DT 2014 (theo CV 8895 cua BTC).30.7.ok.gui(lan 2)" xfId="806"/>
    <cellStyle name="T_CHUYEN TUAN PHU CAP DANG UY VIEN_DU TOAN 2012_KHOI QH-PX (Ngay 08-12-2011)" xfId="807"/>
    <cellStyle name="T_CHUYEN TUAN PHU CAP DANG UY VIEN_DU TOAN 2012_KHOI QH-PX (Ngay 08-12-2011)_1.Cac bieu XD DT 2014 (theo CV 8895 cua BTC).30.7.ok.gui(lan 2)" xfId="808"/>
    <cellStyle name="T_CHUYEN TUAN PHU CAP DANG UY VIEN_DU TOAN 2012_KHOI QH-PX (Ngay 17-11-2011)" xfId="809"/>
    <cellStyle name="T_CHUYEN TUAN PHU CAP DANG UY VIEN_DU TOAN 2012_KHOI QH-PX (Ngay 17-11-2011)_1.Cac bieu XD DT 2014 (theo CV 8895 cua BTC).30.7.ok.gui(lan 2)" xfId="810"/>
    <cellStyle name="T_CHUYEN TUAN PHU CAP DANG UY VIEN_DU TOAN 2012_KHOI QH-PX (Ngay 28-11-2011)" xfId="811"/>
    <cellStyle name="T_CHUYEN TUAN PHU CAP DANG UY VIEN_DU TOAN 2012_KHOI QH-PX (Ngay 28-11-2011)_1.Cac bieu XD DT 2014 (theo CV 8895 cua BTC).30.7.ok.gui(lan 2)" xfId="812"/>
    <cellStyle name="T_CHUYEN TUAN PHU CAP DANG UY VIEN_DU TOAN CHI 2012_KHOI QH-PX (08-12-2011)" xfId="813"/>
    <cellStyle name="T_CHUYEN TUAN PHU CAP DANG UY VIEN_DU TOAN CHI 2012_KHOI QH-PX (08-12-2011)_1.Cac bieu XD DT 2014 (theo CV 8895 cua BTC).30.7.ok.gui(lan 2)" xfId="814"/>
    <cellStyle name="T_CHUYEN TUAN PHU CAP DANG UY VIEN_DU TOAN CHI 2012_KHOI QH-PX (13-12-2011-Hoan chinh theo y kien anh Dung)" xfId="815"/>
    <cellStyle name="T_CHUYEN TUAN PHU CAP DANG UY VIEN_DU TOAN CHI 2012_KHOI QH-PX (13-12-2011-Hoan chinh theo y kien anh Dung)_1.Cac bieu XD DT 2014 (theo CV 8895 cua BTC).30.7.ok.gui(lan 2)" xfId="816"/>
    <cellStyle name="T_CHUYEN TUAN PHU CAP DANG UY VIEN_KP to cap nuoc Hoa Vang" xfId="817"/>
    <cellStyle name="T_CHUYEN TUAN PHU CAP DANG UY VIEN_So lieu co ban" xfId="818"/>
    <cellStyle name="T_CHUYEN TUAN PHU CAP DANG UY VIEN_SOLADONGTBXH_DT2015" xfId="819"/>
    <cellStyle name="T_CHUYEN TUAN PHU CAP DANG UY VIEN_TO ROI THEO TUNG SU NGHIEP NAM 2012 (Chinh thuc)" xfId="820"/>
    <cellStyle name="T_CHUYEN TUAN PHU CAP DANG UY VIEN_TO ROI THEO TUNG SU NGHIEP NAM 2012 (Gui UB)" xfId="821"/>
    <cellStyle name="T_CHUYEN TUAN PHU CAP DANG UY VIEN_Uoc chi 2012" xfId="822"/>
    <cellStyle name="T_CHUYEN TUAN PHU CAP DANG UY VIEN_UOC THUC HIEN NAM 2012" xfId="823"/>
    <cellStyle name="T_danh sach chua nop bcao trung bay sua chua  tinh den 1-3-06" xfId="824"/>
    <cellStyle name="T_danh sach chua nop bcao trung bay sua chua  tinh den 1-3-06_BANG BAO CAO KHO HCQT NAM 2008" xfId="825"/>
    <cellStyle name="T_danh sach chua nop bcao trung bay sua chua  tinh den 1-3-06_BANG PHAN CONG TRUC" xfId="826"/>
    <cellStyle name="T_danh sach chua nop bcao trung bay sua chua  tinh den 1-3-06_BAO CAO THAN NAM 2008" xfId="827"/>
    <cellStyle name="T_danh sach chua nop bcao trung bay sua chua  tinh den 1-3-06_KIEM KE ACCM2002" xfId="828"/>
    <cellStyle name="T_Danh sach KH TB MilkYomilk Yao  Smart chu ky 2-Vinh Thang" xfId="829"/>
    <cellStyle name="T_Danh sach KH TB MilkYomilk Yao  Smart chu ky 2-Vinh Thang_BANG BAO CAO KHO HCQT NAM 2008" xfId="830"/>
    <cellStyle name="T_Danh sach KH TB MilkYomilk Yao  Smart chu ky 2-Vinh Thang_BANG PHAN CONG TRUC" xfId="831"/>
    <cellStyle name="T_Danh sach KH TB MilkYomilk Yao  Smart chu ky 2-Vinh Thang_BAO CAO THAN NAM 2008" xfId="832"/>
    <cellStyle name="T_Danh sach KH TB MilkYomilk Yao  Smart chu ky 2-Vinh Thang_KIEM KE ACCM2002" xfId="833"/>
    <cellStyle name="T_Danh sach KH trung bay MilkYomilk co ke chu ky 2-Vinh Thang" xfId="834"/>
    <cellStyle name="T_Danh sach KH trung bay MilkYomilk co ke chu ky 2-Vinh Thang_BANG BAO CAO KHO HCQT NAM 2008" xfId="835"/>
    <cellStyle name="T_Danh sach KH trung bay MilkYomilk co ke chu ky 2-Vinh Thang_BANG PHAN CONG TRUC" xfId="836"/>
    <cellStyle name="T_Danh sach KH trung bay MilkYomilk co ke chu ky 2-Vinh Thang_BAO CAO THAN NAM 2008" xfId="837"/>
    <cellStyle name="T_Danh sach KH trung bay MilkYomilk co ke chu ky 2-Vinh Thang_KIEM KE ACCM2002" xfId="838"/>
    <cellStyle name="T_DOI CHIEU KHO BAC" xfId="839"/>
    <cellStyle name="T_DOI CHIEU KHO BAC_BANG BAO CAO KHO HCQT NAM 2008" xfId="840"/>
    <cellStyle name="T_DOI CHIEU KHO BAC_BANG PHAN CONG TRUC" xfId="841"/>
    <cellStyle name="T_DOI CHIEU KHO BAC_BAO CAO THAN NAM 2008" xfId="842"/>
    <cellStyle name="T_DOI CHIEU KHO BAC_Book1" xfId="843"/>
    <cellStyle name="T_DOI CHIEU KHO BAC_KIEM KE ACCM2002" xfId="844"/>
    <cellStyle name="T_downPP XD DINH MUC 2010-(19.5.2010)" xfId="845"/>
    <cellStyle name="T_downPP XD DINH MUC 2010-(19.5.2010) 2" xfId="846"/>
    <cellStyle name="T_downPP XD DINH MUC 2010-(19.5.2010)_1. DU TOAN CHI 2014_KHOI QH-PX (duthao).10.10" xfId="847"/>
    <cellStyle name="T_downPP XD DINH MUC 2010-(19.5.2010)_1. DU TOAN CHI 2014_KHOI QH-PX (duthao).9.10(hop LC)-sua" xfId="848"/>
    <cellStyle name="T_downPP XD DINH MUC 2010-(19.5.2010)_1.Cac bieu XD DT 2014 (theo CV 8895 cua BTC).30.7.ok.gui(lan 2)" xfId="849"/>
    <cellStyle name="T_downPP XD DINH MUC 2010-(19.5.2010)_1.TO ROI THEO TUNG SU NGHIEP NAM 2012 (Chinh thuc).thu" xfId="850"/>
    <cellStyle name="T_downPP XD DINH MUC 2010-(19.5.2010)_2. Cac chinh sach an sinh DT2012, XD DT2013 (Q.H)" xfId="851"/>
    <cellStyle name="T_downPP XD DINH MUC 2010-(19.5.2010)_2. Cac chinh sach an sinh DT2012, XD DT2013 (Q.H)_1.Cac bieu XD DT 2014 (theo CV 8895 cua BTC).30.7.ok.gui(lan 2)" xfId="852"/>
    <cellStyle name="T_downPP XD DINH MUC 2010-(19.5.2010)_4. Cac Phu luc co so tinh DT_2012 (ngocthu)" xfId="853"/>
    <cellStyle name="T_downPP XD DINH MUC 2010-(19.5.2010)_4. Cac Phu luc co so tinh DT_2012 (ngocthu)_1.Cac bieu XD DT 2014 (theo CV 8895 cua BTC).30.7.ok.gui(lan 2)" xfId="854"/>
    <cellStyle name="T_downPP XD DINH MUC 2010-(19.5.2010)_4. Cac Phu luc co so tinh DT_2012 (ngocthu)_KP to cap nuoc Hoa Vang" xfId="855"/>
    <cellStyle name="T_downPP XD DINH MUC 2010-(19.5.2010)_4. Cac Phu luc co so tinh DT_2012 (ngocthu)-a" xfId="856"/>
    <cellStyle name="T_downPP XD DINH MUC 2010-(19.5.2010)_4. Cac Phu luc co so tinh DT_2012 (ngocthu)-a_1.Cac bieu XD DT 2014 (theo CV 8895 cua BTC).30.7.ok.gui(lan 2)" xfId="857"/>
    <cellStyle name="T_downPP XD DINH MUC 2010-(19.5.2010)_4. Cac Phu luc co so tinh DT_2012 (ngocthu)-a_KP to cap nuoc Hoa Vang" xfId="858"/>
    <cellStyle name="T_downPP XD DINH MUC 2010-(19.5.2010)_4. Cac Phu luc co so tinh DT_2012 (ngocthu)-chinhthuc" xfId="859"/>
    <cellStyle name="T_downPP XD DINH MUC 2010-(19.5.2010)_4. Cac Phu luc co so tinh DT_2012 (ngocthu)-chinhthuc_KP to cap nuoc Hoa Vang" xfId="860"/>
    <cellStyle name="T_downPP XD DINH MUC 2010-(19.5.2010)_4.BIEU MAU CAC PHU LUC CO SO TINH DT_2012 (ngocthu)" xfId="861"/>
    <cellStyle name="T_downPP XD DINH MUC 2010-(19.5.2010)_4.BIEU MAU CAC PHU LUC CO SO TINH DT_2012 (ngocthu).a" xfId="862"/>
    <cellStyle name="T_downPP XD DINH MUC 2010-(19.5.2010)_4.BIEU MAU CAC PHU LUC CO SO TINH DT_2012 (ngocthu).a_1.Cac bieu XD DT 2014 (theo CV 8895 cua BTC).30.7.ok.gui(lan 2)" xfId="863"/>
    <cellStyle name="T_downPP XD DINH MUC 2010-(19.5.2010)_4.BIEU MAU CAC PHU LUC CO SO TINH DT_2012 (ngocthu).a_KP to cap nuoc Hoa Vang" xfId="864"/>
    <cellStyle name="T_downPP XD DINH MUC 2010-(19.5.2010)_4.BIEU MAU CAC PHU LUC CO SO TINH DT_2012 (ngocthu)_1.Cac bieu XD DT 2014 (theo CV 8895 cua BTC).30.7.ok.gui(lan 2)" xfId="865"/>
    <cellStyle name="T_downPP XD DINH MUC 2010-(19.5.2010)_4.BIEU MAU CAC PHU LUC CO SO TINH DT_2012 (ngocthu)_KP to cap nuoc Hoa Vang" xfId="866"/>
    <cellStyle name="T_downPP XD DINH MUC 2010-(19.5.2010)_BIEU MAU CAC PHU LUC CO SO TINH DT_2011" xfId="867"/>
    <cellStyle name="T_downPP XD DINH MUC 2010-(19.5.2010)_BIEU MAU CAC PHU LUC CO SO TINH DT_2011_1.Cac bieu XD DT 2014 (theo CV 8895 cua BTC).30.7.ok.gui(lan 2)" xfId="868"/>
    <cellStyle name="T_downPP XD DINH MUC 2010-(19.5.2010)_BIEU MAU CAC PHU LUC CO SO TINH DT_2012" xfId="869"/>
    <cellStyle name="T_downPP XD DINH MUC 2010-(19.5.2010)_BIEU MAU CAC PHU LUC CO SO TINH DT_2012_1.Cac bieu XD DT 2014 (theo CV 8895 cua BTC).30.7.ok.gui(lan 2)" xfId="870"/>
    <cellStyle name="T_downPP XD DINH MUC 2010-(19.5.2010)_BIEU MAU XAY DUNG DU TOAN 2013 (DU THAO n)" xfId="871"/>
    <cellStyle name="T_downPP XD DINH MUC 2010-(19.5.2010)_BIEU MAU XAY DUNG DU TOAN 2013 (DU THAO n)_1.Cac bieu XD DT 2014 (theo CV 8895 cua BTC).30.7.ok.gui(lan 2)" xfId="872"/>
    <cellStyle name="T_downPP XD DINH MUC 2010-(19.5.2010)_Bo sung muc tieu nam 2012" xfId="873"/>
    <cellStyle name="T_downPP XD DINH MUC 2010-(19.5.2010)_Book1" xfId="874"/>
    <cellStyle name="T_downPP XD DINH MUC 2010-(19.5.2010)_Book1_1.Cac bieu XD DT 2014 (theo CV 8895 cua BTC).30.7.ok.gui(lan 2)" xfId="875"/>
    <cellStyle name="T_downPP XD DINH MUC 2010-(19.5.2010)_Book3" xfId="876"/>
    <cellStyle name="T_downPP XD DINH MUC 2010-(19.5.2010)_Book3_1.Cac bieu XD DT 2014 (theo CV 8895 cua BTC).30.7.ok.gui(lan 2)" xfId="877"/>
    <cellStyle name="T_downPP XD DINH MUC 2010-(19.5.2010)_Co so tinh su nghiep giao duc (chinh thuc)" xfId="878"/>
    <cellStyle name="T_downPP XD DINH MUC 2010-(19.5.2010)_Co so tinh su nghiep giao duc (chinh thuc)_1.Cac bieu XD DT 2014 (theo CV 8895 cua BTC).30.7.ok.gui(lan 2)" xfId="879"/>
    <cellStyle name="T_downPP XD DINH MUC 2010-(19.5.2010)_DU TOAN 2012_KHOI QH-PX (02-12-2011) QUYNH" xfId="880"/>
    <cellStyle name="T_downPP XD DINH MUC 2010-(19.5.2010)_DU TOAN 2012_KHOI QH-PX (02-12-2011) QUYNH_1.Cac bieu XD DT 2014 (theo CV 8895 cua BTC).30.7.ok.gui(lan 2)" xfId="881"/>
    <cellStyle name="T_downPP XD DINH MUC 2010-(19.5.2010)_DU TOAN 2012_KHOI QH-PX (30-11-2011)" xfId="882"/>
    <cellStyle name="T_downPP XD DINH MUC 2010-(19.5.2010)_DU TOAN 2012_KHOI QH-PX (30-11-2011)_1.Cac bieu XD DT 2014 (theo CV 8895 cua BTC).30.7.ok.gui(lan 2)" xfId="883"/>
    <cellStyle name="T_downPP XD DINH MUC 2010-(19.5.2010)_DU TOAN 2012_KHOI QH-PX (Ngay 08-12-2011)" xfId="884"/>
    <cellStyle name="T_downPP XD DINH MUC 2010-(19.5.2010)_DU TOAN 2012_KHOI QH-PX (Ngay 08-12-2011)_1.Cac bieu XD DT 2014 (theo CV 8895 cua BTC).30.7.ok.gui(lan 2)" xfId="885"/>
    <cellStyle name="T_downPP XD DINH MUC 2010-(19.5.2010)_DU TOAN 2012_KHOI QH-PX (Ngay 17-11-2011)" xfId="886"/>
    <cellStyle name="T_downPP XD DINH MUC 2010-(19.5.2010)_DU TOAN 2012_KHOI QH-PX (Ngay 17-11-2011)_1.Cac bieu XD DT 2014 (theo CV 8895 cua BTC).30.7.ok.gui(lan 2)" xfId="887"/>
    <cellStyle name="T_downPP XD DINH MUC 2010-(19.5.2010)_DU TOAN 2012_KHOI QH-PX (Ngay 28-11-2011)" xfId="888"/>
    <cellStyle name="T_downPP XD DINH MUC 2010-(19.5.2010)_DU TOAN 2012_KHOI QH-PX (Ngay 28-11-2011)_1.Cac bieu XD DT 2014 (theo CV 8895 cua BTC).30.7.ok.gui(lan 2)" xfId="889"/>
    <cellStyle name="T_downPP XD DINH MUC 2010-(19.5.2010)_DU TOAN CHI 2012_KHOI QH-PX (08-12-2011)" xfId="890"/>
    <cellStyle name="T_downPP XD DINH MUC 2010-(19.5.2010)_DU TOAN CHI 2012_KHOI QH-PX (08-12-2011)_1.Cac bieu XD DT 2014 (theo CV 8895 cua BTC).30.7.ok.gui(lan 2)" xfId="891"/>
    <cellStyle name="T_downPP XD DINH MUC 2010-(19.5.2010)_DU TOAN CHI 2012_KHOI QH-PX (13-12-2011-Hoan chinh theo y kien anh Dung)" xfId="892"/>
    <cellStyle name="T_downPP XD DINH MUC 2010-(19.5.2010)_DU TOAN CHI 2012_KHOI QH-PX (13-12-2011-Hoan chinh theo y kien anh Dung)_1.Cac bieu XD DT 2014 (theo CV 8895 cua BTC).30.7.ok.gui(lan 2)" xfId="893"/>
    <cellStyle name="T_downPP XD DINH MUC 2010-(19.5.2010)_KP to cap nuoc Hoa Vang" xfId="894"/>
    <cellStyle name="T_downPP XD DINH MUC 2010-(19.5.2010)_So lieu co ban" xfId="895"/>
    <cellStyle name="T_downPP XD DINH MUC 2010-(19.5.2010)_SOLADONGTBXH_DT2015" xfId="896"/>
    <cellStyle name="T_downPP XD DINH MUC 2010-(19.5.2010)_TO ROI THEO TUNG SU NGHIEP NAM 2012 (Chinh thuc)" xfId="897"/>
    <cellStyle name="T_downPP XD DINH MUC 2010-(19.5.2010)_TO ROI THEO TUNG SU NGHIEP NAM 2012 (Gui UB)" xfId="898"/>
    <cellStyle name="T_downPP XD DINH MUC 2010-(19.5.2010)_Uoc chi 2012" xfId="899"/>
    <cellStyle name="T_downPP XD DINH MUC 2010-(19.5.2010)_UOC THUC HIEN NAM 2012" xfId="900"/>
    <cellStyle name="T_DSACH MILK YO MILK CK 2 M.BAC" xfId="901"/>
    <cellStyle name="T_DSACH MILK YO MILK CK 2 M.BAC_BANG BAO CAO KHO HCQT NAM 2008" xfId="902"/>
    <cellStyle name="T_DSACH MILK YO MILK CK 2 M.BAC_BANG PHAN CONG TRUC" xfId="903"/>
    <cellStyle name="T_DSACH MILK YO MILK CK 2 M.BAC_BAO CAO THAN NAM 2008" xfId="904"/>
    <cellStyle name="T_DSACH MILK YO MILK CK 2 M.BAC_KIEM KE ACCM2002" xfId="905"/>
    <cellStyle name="T_DSKH Tbay Milk , Yomilk CK 2 Vu Thi Hanh" xfId="906"/>
    <cellStyle name="T_DSKH Tbay Milk , Yomilk CK 2 Vu Thi Hanh_BANG BAO CAO KHO HCQT NAM 2008" xfId="907"/>
    <cellStyle name="T_DSKH Tbay Milk , Yomilk CK 2 Vu Thi Hanh_BANG PHAN CONG TRUC" xfId="908"/>
    <cellStyle name="T_DSKH Tbay Milk , Yomilk CK 2 Vu Thi Hanh_BAO CAO THAN NAM 2008" xfId="909"/>
    <cellStyle name="T_DSKH Tbay Milk , Yomilk CK 2 Vu Thi Hanh_KIEM KE ACCM2002" xfId="910"/>
    <cellStyle name="T_DT don vi cap TP nam 2010 (21.12.2009) bieu ngang_chinh thuc" xfId="911"/>
    <cellStyle name="T_DT don vi cap TP nam 2010 (21.12.2009) bieu ngang_chinh thuc_1.Cac bieu XD DT 2014 (theo CV 8895 cua BTC).30.7.ok.gui(lan 2)" xfId="912"/>
    <cellStyle name="T_DT don vi cap TP nam 2010 (21.12.2009) bieu ngang_chinh thuc_2. Cac chinh sach an sinh DT2012, XD DT2013 (Q.H)" xfId="913"/>
    <cellStyle name="T_DT don vi cap TP nam 2010 (21.12.2009) bieu ngang_chinh thuc_2. Cac chinh sach an sinh DT2012, XD DT2013 (Q.H)_1.Cac bieu XD DT 2014 (theo CV 8895 cua BTC).30.7.ok.gui(lan 2)" xfId="914"/>
    <cellStyle name="T_DT don vi cap TP nam 2010 (21.12.2009) bieu ngang_chinh thuc_BIEU MAU XAY DUNG DU TOAN 2013 (DU THAO n)" xfId="915"/>
    <cellStyle name="T_DT don vi cap TP nam 2010 (21.12.2009) bieu ngang_chinh thuc_BIEU MAU XAY DUNG DU TOAN 2013 (DU THAO n)_1.Cac bieu XD DT 2014 (theo CV 8895 cua BTC).30.7.ok.gui(lan 2)" xfId="916"/>
    <cellStyle name="T_DT don vi cap TP nam 2010 (21.12.2009) bieu ngang_chinh thuc_Book3" xfId="917"/>
    <cellStyle name="T_DT don vi cap TP nam 2010 (21.12.2009) bieu ngang_chinh thuc_Book3_1.Cac bieu XD DT 2014 (theo CV 8895 cua BTC).30.7.ok.gui(lan 2)" xfId="918"/>
    <cellStyle name="T_DT don vi cap TP nam 2010 (21.12.2009) bieu ngang_chinh thuc_Co so tinh su nghiep giao duc (chinh thuc)" xfId="919"/>
    <cellStyle name="T_DT don vi cap TP nam 2010 (21.12.2009) bieu ngang_chinh thuc_Co so tinh su nghiep giao duc (chinh thuc)_1.Cac bieu XD DT 2014 (theo CV 8895 cua BTC).30.7.ok.gui(lan 2)" xfId="920"/>
    <cellStyle name="T_DT don vi cap TP nam 2010 (21.12.2009) bieu ngang_chinh thuc_KP to cap nuoc Hoa Vang" xfId="921"/>
    <cellStyle name="T_DT don vi cap TP nam 2010 (21.12.2009) bieu ngang_chinh thuc_MSTS nam 2012-chi Hanh (14.5)" xfId="922"/>
    <cellStyle name="T_DT don vi cap TP nam 2010 (21.12.2009) bieu ngang_chinh thuc_MSTS nam 2012-phong HCSN" xfId="923"/>
    <cellStyle name="T_DT don vi cap TP nam 2010 (21.12.2009) bieu ngang_chinh thuc_MSTS nam 2012-phong HCSN cat giam 14-5-2012" xfId="924"/>
    <cellStyle name="T_DT don vi cap TP nam 2010 (21.12.2009) bieu ngang_chinh thuc_MSTS nam 2012-phong HCSN(30-3)" xfId="925"/>
    <cellStyle name="T_DT don vi cap TP nam 2010 (21.12.2009) bieu ngang_chinh thuc_MSTS nam 2012-phong HCSN(duong)" xfId="926"/>
    <cellStyle name="T_DT don vi cap TP nam 2010 (21.12.2009) bieu ngang_chinh thuc_MSTS NAM 2013 -ngay 06-5-2013 ( thao tong hop)" xfId="927"/>
    <cellStyle name="T_DT don vi cap TP nam 2010 (21.12.2009) bieu ngang_chinh thuc_So lieu co ban" xfId="928"/>
    <cellStyle name="T_DT don vi cap TP nam 2010 (21.12.2009) bieu ngang_chinh thuc_SOLADONGTBXH_DT2015" xfId="929"/>
    <cellStyle name="T_DU TOAN BQL" xfId="930"/>
    <cellStyle name="T_DU TOAN BQL_BANG BAO CAO KHO HCQT NAM 2008" xfId="931"/>
    <cellStyle name="T_DU TOAN BQL_BANG PHAN CONG TRUC" xfId="932"/>
    <cellStyle name="T_DU TOAN BQL_BAO CAO THAN NAM 2008" xfId="933"/>
    <cellStyle name="T_DU TOAN BQL_Book1" xfId="934"/>
    <cellStyle name="T_DU TOAN BQL_KIEM KE ACCM2002" xfId="935"/>
    <cellStyle name="T_Du toan chi 2010 (18.12.2009)-chinh-tk10" xfId="936"/>
    <cellStyle name="T_Du toan chi 2010 (18.12.2009)-chinh-tk10_1.Cac bieu XD DT 2014 (theo CV 8895 cua BTC).30.7.ok.gui(lan 2)" xfId="937"/>
    <cellStyle name="T_DU TOAN SNGD 2013 - CT lần 5 ( 31.12.2012)" xfId="938"/>
    <cellStyle name="T_DU TOAN SNGD 2013 - MN đang tính theo QĐ 50 (CT trình HĐND huyên ngày 10.1.2013)" xfId="939"/>
    <cellStyle name="T_form ton kho CK 2 tuan 8" xfId="940"/>
    <cellStyle name="T_form ton kho CK 2 tuan 8_BANG BAO CAO KHO HCQT NAM 2008" xfId="941"/>
    <cellStyle name="T_form ton kho CK 2 tuan 8_BANG PHAN CONG TRUC" xfId="942"/>
    <cellStyle name="T_form ton kho CK 2 tuan 8_BAO CAO THAN NAM 2008" xfId="943"/>
    <cellStyle name="T_form ton kho CK 2 tuan 8_KIEM KE ACCM2002" xfId="944"/>
    <cellStyle name="T_KH XDCB 18-6-2010" xfId="945"/>
    <cellStyle name="T_KH XDCB 18-6-2010_1.Cac bieu XD DT 2014 (theo CV 8895 cua BTC).30.7.ok.gui(lan 2)" xfId="946"/>
    <cellStyle name="T_KIEM KE ACCM2002" xfId="947"/>
    <cellStyle name="T_KP to cap nuoc Hoa Vang" xfId="948"/>
    <cellStyle name="T_Lap gia BS Da Nang" xfId="949"/>
    <cellStyle name="T_Lap gia BS Da Nang_1.Cac bieu XD DT 2014 (theo CV 8895 cua BTC).30.7.ok.gui(lan 2)" xfId="950"/>
    <cellStyle name="T_MN" xfId="951"/>
    <cellStyle name="T_Nguonchuyensodutamung2008sang2009(Thuong)" xfId="952"/>
    <cellStyle name="T_Nguonchuyensodutamung2008sang2009(Thuong)_1.Cac bieu XD DT 2014 (theo CV 8895 cua BTC).30.7.ok.gui(lan 2)" xfId="953"/>
    <cellStyle name="T_NPP Khanh Vinh Thai Nguyen - BC KTTB_CTrinh_TB__20_loc__Milk_Yomilk_CK1" xfId="954"/>
    <cellStyle name="T_NPP Khanh Vinh Thai Nguyen - BC KTTB_CTrinh_TB__20_loc__Milk_Yomilk_CK1_BANG BAO CAO KHO HCQT NAM 2008" xfId="955"/>
    <cellStyle name="T_NPP Khanh Vinh Thai Nguyen - BC KTTB_CTrinh_TB__20_loc__Milk_Yomilk_CK1_BANG PHAN CONG TRUC" xfId="956"/>
    <cellStyle name="T_NPP Khanh Vinh Thai Nguyen - BC KTTB_CTrinh_TB__20_loc__Milk_Yomilk_CK1_BAO CAO THAN NAM 2008" xfId="957"/>
    <cellStyle name="T_NPP Khanh Vinh Thai Nguyen - BC KTTB_CTrinh_TB__20_loc__Milk_Yomilk_CK1_KIEM KE ACCM2002" xfId="958"/>
    <cellStyle name="T_PP XD DINH MUC 2011 ( 12-07-2010)" xfId="959"/>
    <cellStyle name="T_PP XD DINH MUC 2011 ( 12-07-2010)_1.Cac bieu XD DT 2014 (theo CV 8895 cua BTC).30.7.ok.gui(lan 2)" xfId="960"/>
    <cellStyle name="T_QTQuy2-2005" xfId="961"/>
    <cellStyle name="T_QTQuy2-2005_1.Cac bieu XD DT 2014 (theo CV 8895 cua BTC).30.7.ok.gui(lan 2)" xfId="962"/>
    <cellStyle name="T_QTQuy2-2005_Bangtheodoicongviec" xfId="963"/>
    <cellStyle name="T_QTQuy2-2005_Bangtheodoicongviec_1.Cac bieu XD DT 2014 (theo CV 8895 cua BTC).30.7.ok.gui(lan 2)" xfId="964"/>
    <cellStyle name="T_QTQuy2-2005_bc KB den ngay 15122010" xfId="965"/>
    <cellStyle name="T_QTQuy2-2005_bc KB den ngay 15122010_1.Cac bieu XD DT 2014 (theo CV 8895 cua BTC).30.7.ok.gui(lan 2)" xfId="966"/>
    <cellStyle name="T_QTQuy2-2005_Nguonchuyensodutamung2008sang2009(Thuong)" xfId="967"/>
    <cellStyle name="T_QTQuy2-2005_Nguonchuyensodutamung2008sang2009(Thuong)_1.Cac bieu XD DT 2014 (theo CV 8895 cua BTC).30.7.ok.gui(lan 2)" xfId="968"/>
    <cellStyle name="T_QTQuy2-2005_TABMIS 16.12.10" xfId="969"/>
    <cellStyle name="T_QTQuy2-2005_TABMIS 16.12.10_1.Cac bieu XD DT 2014 (theo CV 8895 cua BTC).30.7.ok.gui(lan 2)" xfId="970"/>
    <cellStyle name="T_QTQuy2-2005_TABMIS chuyen nguon" xfId="971"/>
    <cellStyle name="T_QTQuy2-2005_TABMIS chuyen nguon_1.Cac bieu XD DT 2014 (theo CV 8895 cua BTC).30.7.ok.gui(lan 2)" xfId="972"/>
    <cellStyle name="T_QTQuy2-2005_TAM UNG 2010 (31.12.2010) Q IN BC" xfId="973"/>
    <cellStyle name="T_QTQuy2-2005_TAM UNG 2010 (31.12.2010) Q IN BC_1.Cac bieu XD DT 2014 (theo CV 8895 cua BTC).30.7.ok.gui(lan 2)" xfId="974"/>
    <cellStyle name="T_QTQuy2-2005_tham tra" xfId="975"/>
    <cellStyle name="T_QTQuy2-2005_tham tra_1.Cac bieu XD DT 2014 (theo CV 8895 cua BTC).30.7.ok.gui(lan 2)" xfId="976"/>
    <cellStyle name="T_Sheet1" xfId="977"/>
    <cellStyle name="T_Sheet1_BANG BAO CAO KHO HCQT NAM 2008" xfId="978"/>
    <cellStyle name="T_Sheet1_BANG PHAN CONG TRUC" xfId="979"/>
    <cellStyle name="T_Sheet1_BAO CAO THAN NAM 2008" xfId="980"/>
    <cellStyle name="T_Sheet1_KIEM KE ACCM2002" xfId="981"/>
    <cellStyle name="T_So lieu co ban" xfId="982"/>
    <cellStyle name="T_So lieu co ban_1. DU TOAN CHI 2014_KHOI QH-PX (duthao).10.10" xfId="983"/>
    <cellStyle name="T_So lieu co ban_1. DU TOAN CHI 2014_KHOI QH-PX (duthao).9.10(hop LC)-sua" xfId="984"/>
    <cellStyle name="T_sua chua cham trung bay  mien Bac" xfId="985"/>
    <cellStyle name="T_sua chua cham trung bay  mien Bac_BANG BAO CAO KHO HCQT NAM 2008" xfId="986"/>
    <cellStyle name="T_sua chua cham trung bay  mien Bac_BANG PHAN CONG TRUC" xfId="987"/>
    <cellStyle name="T_sua chua cham trung bay  mien Bac_BAO CAO THAN NAM 2008" xfId="988"/>
    <cellStyle name="T_sua chua cham trung bay  mien Bac_KIEM KE ACCM2002" xfId="989"/>
    <cellStyle name="T_TABMIS 16.12.10" xfId="990"/>
    <cellStyle name="T_TABMIS 16.12.10_1.Cac bieu XD DT 2014 (theo CV 8895 cua BTC).30.7.ok.gui(lan 2)" xfId="991"/>
    <cellStyle name="T_TABMIS chuyen nguon" xfId="992"/>
    <cellStyle name="T_TABMIS chuyen nguon_1.Cac bieu XD DT 2014 (theo CV 8895 cua BTC).30.7.ok.gui(lan 2)" xfId="993"/>
    <cellStyle name="T_TAM UNG 2010 (31.12.2010) Q IN BC" xfId="994"/>
    <cellStyle name="T_TAM UNG 2010 (31.12.2010) Q IN BC_1.Cac bieu XD DT 2014 (theo CV 8895 cua BTC).30.7.ok.gui(lan 2)" xfId="995"/>
    <cellStyle name="T_Tang 09-010" xfId="996"/>
    <cellStyle name="T_T-G Nội Huyện2010" xfId="997"/>
    <cellStyle name="T_TGiam 2011-2012" xfId="998"/>
    <cellStyle name="T_tham tra" xfId="999"/>
    <cellStyle name="T_tham tra_1.Cac bieu XD DT 2014 (theo CV 8895 cua BTC).30.7.ok.gui(lan 2)" xfId="1000"/>
    <cellStyle name="T_TK gop von  92090030013-New" xfId="1001"/>
    <cellStyle name="T_TONG HOP CAC BIEU MAU DU TOAN 2010" xfId="1002"/>
    <cellStyle name="T_Tong hop CCTL 2011 - Lam du toan" xfId="1003"/>
    <cellStyle name="T_Tong hop CCTL 2011 - Lam du toan_1.Cac bieu XD DT 2014 (theo CV 8895 cua BTC).30.7.ok.gui(lan 2)" xfId="1004"/>
    <cellStyle name="T_Tongdutoans" xfId="1005"/>
    <cellStyle name="T_Tongdutoans_1.Cac bieu XD DT 2014 (theo CV 8895 cua BTC).30.7.ok.gui(lan 2)" xfId="1006"/>
    <cellStyle name="T_Xep luong_MN_ngoai_bien che TCKH" xfId="1007"/>
    <cellStyle name="T_" xfId="1008"/>
    <cellStyle name="T__1" xfId="1009"/>
    <cellStyle name="T__1.Cac bieu XD DT 2014 (theo CV 8895 cua BTC).30.7.ok.gui(lan 2)" xfId="1010"/>
    <cellStyle name="T__1_1.Cac bieu XD DT 2014 (theo CV 8895 cua BTC).30.7.ok.gui(lan 2)" xfId="1011"/>
    <cellStyle name="T__BAO CAO 13 THANG2010 (THEO NGUON)1502" xfId="1012"/>
    <cellStyle name="T__BAO CAO 13 THANG2010 (THEO NGUON)1502_1.Cac bieu XD DT 2014 (theo CV 8895 cua BTC).30.7.ok.gui(lan 2)" xfId="1013"/>
    <cellStyle name="T__TABMIS chuyen nguon" xfId="1014"/>
    <cellStyle name="T__TABMIS chuyen nguon_1.Cac bieu XD DT 2014 (theo CV 8895 cua BTC).30.7.ok.gui(lan 2)" xfId="1015"/>
    <cellStyle name="T__TAM UNG 2010 (31.12.2010) Q IN BC" xfId="1016"/>
    <cellStyle name="T__TAM UNG 2010 (31.12.2010) Q IN BC_1.Cac bieu XD DT 2014 (theo CV 8895 cua BTC).30.7.ok.gui(lan 2)" xfId="1017"/>
    <cellStyle name="T__" xfId="1018"/>
    <cellStyle name="T___1.Cac bieu XD DT 2014 (theo CV 8895 cua BTC).30.7.ok.gui(lan 2)" xfId="1019"/>
    <cellStyle name="t1" xfId="1020"/>
    <cellStyle name="tde" xfId="1021"/>
    <cellStyle name="Text Indent A" xfId="1022"/>
    <cellStyle name="Text Indent B" xfId="1023"/>
    <cellStyle name="Text Indent C" xfId="1024"/>
    <cellStyle name="th" xfId="1025"/>
    <cellStyle name="þ_x001d_" xfId="1026"/>
    <cellStyle name="th_BANG BAO CAO KHO HCQT NAM 2008" xfId="1027"/>
    <cellStyle name="þ_x001d_ð¤_x000c_¯" xfId="1028"/>
    <cellStyle name="þ_x001d_ð¤_x000c_¯þ_x0014__x000d_" xfId="1029"/>
    <cellStyle name="þ_x001d_ð¤_x000c_¯þ_x0014__x000d_¨þU" xfId="1030"/>
    <cellStyle name="þ_x001d_ð¤_x000c_¯þ_x0014__x000d_¨þU_x0001_" xfId="1031"/>
    <cellStyle name="þ_x001d_ð¤_x000c_¯þ_x0014__x000d_¨þU_x0001_À_x0004_" xfId="1032"/>
    <cellStyle name="þ_x001d_ð¤_x000c_¯þ_x0014__x000d_¨þU_x0001_À_x0004_ _x0015__x000f_" xfId="1033"/>
    <cellStyle name="þ_x001d_ð¤_x000c_¯þ_x0014__x000d_¨þU_x0001_À_x0004_ _x0015__x000f__x0001__x0001_" xfId="1034"/>
    <cellStyle name="þ_x001d_ð·_x000c_æþ'_x000d_ßþU_x0001_Ø_x0005_ü_x0014__x0007__x0001__x0001_" xfId="1035"/>
    <cellStyle name="þ_x001d_ðÇ%Uý—&amp;Hý9_x0008_Ÿ s_x000a__x0007__x0001__x0001_" xfId="1036"/>
    <cellStyle name="þ_x001d_ðÇ%Uý—&amp;Hý9_x0008_Ÿ_x0009_s_x000a__x0007__x0001__x0001_" xfId="1037"/>
    <cellStyle name="þ_x001d_ðK_x000c_Fý_x001b__x000d_9ýU_x0001_Ð_x0008_¦)_x0007_" xfId="1038"/>
    <cellStyle name="þ_x001d_ðK_x000c_Fý_x001b__x000d_9ýU_x0001_Ð_x0008_¦)_x0007__x0001__x0001_" xfId="1039"/>
    <cellStyle name="thuong-10" xfId="1040"/>
    <cellStyle name="thuong-11" xfId="1041"/>
    <cellStyle name="Thuyet minh" xfId="1042"/>
    <cellStyle name="thvt" xfId="1043"/>
    <cellStyle name="Times New Roman" xfId="1044"/>
    <cellStyle name="tit1" xfId="1045"/>
    <cellStyle name="tit2" xfId="1046"/>
    <cellStyle name="tit3" xfId="1047"/>
    <cellStyle name="tit4" xfId="1048"/>
    <cellStyle name="Title 2" xfId="1049"/>
    <cellStyle name="Tong so" xfId="1050"/>
    <cellStyle name="tong so 1" xfId="1051"/>
    <cellStyle name="Tong so_1.Cac bieu XD DT 2014 (theo CV 8895 cua BTC).30.7.ok.gui(lan 2)" xfId="1052"/>
    <cellStyle name="Tongcong" xfId="1053"/>
    <cellStyle name="Total 2" xfId="1055"/>
    <cellStyle name="Total 3" xfId="1054"/>
    <cellStyle name="trung" xfId="1056"/>
    <cellStyle name="tt1" xfId="1057"/>
    <cellStyle name="Tusental (0)_pldt" xfId="1058"/>
    <cellStyle name="Tusental_pldt" xfId="1059"/>
    <cellStyle name="Valuta (0)_pldt" xfId="1060"/>
    <cellStyle name="Valuta_pldt" xfId="1061"/>
    <cellStyle name="VANG1" xfId="1062"/>
    <cellStyle name="viet" xfId="1063"/>
    <cellStyle name="viet2" xfId="1064"/>
    <cellStyle name="VN new romanNormal" xfId="1065"/>
    <cellStyle name="Vn Time 13" xfId="1066"/>
    <cellStyle name="Vn Time 14" xfId="1067"/>
    <cellStyle name="VN time new roman" xfId="1068"/>
    <cellStyle name="vnbo" xfId="1069"/>
    <cellStyle name="vnhead1" xfId="1070"/>
    <cellStyle name="vnhead2" xfId="1071"/>
    <cellStyle name="vnhead3" xfId="1072"/>
    <cellStyle name="vnhead4" xfId="1073"/>
    <cellStyle name="VNlucida sans" xfId="1074"/>
    <cellStyle name="vntxt1" xfId="1075"/>
    <cellStyle name="vntxt2" xfId="1076"/>
    <cellStyle name="Währung [0]_68574_Materialbedarfsliste" xfId="1077"/>
    <cellStyle name="Währung_68574_Materialbedarfsliste" xfId="1078"/>
    <cellStyle name="Walutowy [0]_Invoices2001Slovakia" xfId="1079"/>
    <cellStyle name="Walutowy_Invoices2001Slovakia" xfId="1080"/>
    <cellStyle name="Warning Text 2" xfId="1081"/>
    <cellStyle name="xan1" xfId="1082"/>
    <cellStyle name="xuan" xfId="1083"/>
    <cellStyle name="เครื่องหมายสกุลเงิน [0]_FTC_OFFER" xfId="1084"/>
    <cellStyle name="เครื่องหมายสกุลเงิน_FTC_OFFER" xfId="1085"/>
    <cellStyle name="ปกติ_FTC_OFFER" xfId="1086"/>
    <cellStyle name=" [0.00]_ Att. 1- Cover" xfId="1087"/>
    <cellStyle name="_ Att. 1- Cover" xfId="1088"/>
    <cellStyle name="?_ Att. 1- Cover" xfId="1089"/>
    <cellStyle name="똿뗦먛귟 [0.00]_PRODUCT DETAIL Q1" xfId="1090"/>
    <cellStyle name="똿뗦먛귟_PRODUCT DETAIL Q1" xfId="1091"/>
    <cellStyle name="믅됞 [0.00]_PRODUCT DETAIL Q1" xfId="1092"/>
    <cellStyle name="믅됞_PRODUCT DETAIL Q1" xfId="1093"/>
    <cellStyle name="백분율_95" xfId="1094"/>
    <cellStyle name="뷭?_BOOKSHIP" xfId="1095"/>
    <cellStyle name="안건회계법인" xfId="1096"/>
    <cellStyle name="콤맀_Sheet1_총괄표 (수출입) (2)" xfId="1097"/>
    <cellStyle name="콤마 [ - 유형1" xfId="1098"/>
    <cellStyle name="콤마 [ - 유형2" xfId="1099"/>
    <cellStyle name="콤마 [ - 유형3" xfId="1100"/>
    <cellStyle name="콤마 [ - 유형4" xfId="1101"/>
    <cellStyle name="콤마 [ - 유형5" xfId="1102"/>
    <cellStyle name="콤마 [ - 유형6" xfId="1103"/>
    <cellStyle name="콤마 [ - 유형7" xfId="1104"/>
    <cellStyle name="콤마 [ - 유형8" xfId="1105"/>
    <cellStyle name="콤마 [0]_ 비목별 월별기술 " xfId="1106"/>
    <cellStyle name="콤마_ 비목별 월별기술 " xfId="1107"/>
    <cellStyle name="통화 [0]_1202" xfId="1108"/>
    <cellStyle name="통화_1202" xfId="1109"/>
    <cellStyle name="표섀_변경(최종)" xfId="1110"/>
    <cellStyle name="표준_(정보부문)월별인원계획" xfId="1111"/>
    <cellStyle name="표줠_Sheet1_1_총괄표 (수출입) (2)" xfId="1112"/>
    <cellStyle name="一般_00Q3902REV.1" xfId="1113"/>
    <cellStyle name="千分位[0]_00Q3902REV.1" xfId="1114"/>
    <cellStyle name="千分位_00Q3902REV.1" xfId="1115"/>
    <cellStyle name="常规_GL ACM Master OCT08" xfId="1116"/>
    <cellStyle name="桁区切り [0.00]_BE-BQ" xfId="1117"/>
    <cellStyle name="桁区切り_BE-BQ" xfId="1118"/>
    <cellStyle name="標準_2110-5" xfId="1119"/>
    <cellStyle name="貨幣 [0]_00Q3902REV.1" xfId="1120"/>
    <cellStyle name="貨幣[0]_BRE" xfId="1121"/>
    <cellStyle name="貨幣_00Q3902REV.1" xfId="1122"/>
    <cellStyle name="通貨 [0.00]_BE-BQ" xfId="1123"/>
    <cellStyle name="通貨_BE-BQ" xfId="1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u/Desktop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ểu 81"/>
      <sheetName val="Biểu 82"/>
      <sheetName val="Bieu 83"/>
      <sheetName val="Biểu 84"/>
      <sheetName val="BIEU 85"/>
      <sheetName val="BIEU 86"/>
      <sheetName val="BIEU 87"/>
      <sheetName val="Biêu 88"/>
      <sheetName val="Biêu 89"/>
      <sheetName val="Biêu 90"/>
      <sheetName val="Biêu 91"/>
      <sheetName val="BIEU 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(Dự toán đã được HĐND quyết định)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K26"/>
  <sheetViews>
    <sheetView workbookViewId="0">
      <selection activeCell="A5" sqref="A5:J5"/>
    </sheetView>
  </sheetViews>
  <sheetFormatPr defaultRowHeight="15"/>
  <cols>
    <col min="1" max="1" width="4.28515625" customWidth="1"/>
    <col min="2" max="2" width="22.85546875" customWidth="1"/>
    <col min="3" max="3" width="13.28515625" customWidth="1"/>
    <col min="4" max="4" width="12.7109375" customWidth="1"/>
    <col min="5" max="5" width="11.140625" customWidth="1"/>
    <col min="6" max="6" width="14.5703125" customWidth="1"/>
    <col min="7" max="7" width="12.7109375" customWidth="1"/>
    <col min="8" max="8" width="12" style="6" customWidth="1"/>
    <col min="9" max="9" width="11.7109375" style="21" customWidth="1"/>
    <col min="10" max="10" width="13" style="6" customWidth="1"/>
  </cols>
  <sheetData>
    <row r="1" spans="1:11" ht="19.5" customHeight="1">
      <c r="A1" s="134" t="s">
        <v>146</v>
      </c>
      <c r="B1" s="134"/>
      <c r="C1" s="134"/>
      <c r="H1" s="241" t="s">
        <v>98</v>
      </c>
      <c r="I1" s="241"/>
      <c r="J1" s="241"/>
    </row>
    <row r="2" spans="1:11" ht="16.5">
      <c r="A2" s="142" t="s">
        <v>147</v>
      </c>
      <c r="B2" s="142"/>
      <c r="C2" s="142"/>
    </row>
    <row r="3" spans="1:11">
      <c r="A3" s="1"/>
    </row>
    <row r="4" spans="1:11" ht="15.75">
      <c r="A4" s="243" t="s">
        <v>259</v>
      </c>
      <c r="B4" s="243"/>
      <c r="C4" s="243"/>
      <c r="D4" s="243"/>
      <c r="E4" s="243"/>
      <c r="F4" s="243"/>
      <c r="G4" s="243"/>
      <c r="H4" s="243"/>
      <c r="I4" s="243"/>
      <c r="J4" s="243"/>
    </row>
    <row r="5" spans="1:11">
      <c r="A5" s="264" t="str">
        <f>'Biêu 88'!A5:O5</f>
        <v>(Dự toán đã được HĐND quyết định)</v>
      </c>
      <c r="B5" s="264"/>
      <c r="C5" s="264"/>
      <c r="D5" s="264"/>
      <c r="E5" s="264"/>
      <c r="F5" s="264"/>
      <c r="G5" s="264"/>
      <c r="H5" s="264"/>
      <c r="I5" s="264"/>
      <c r="J5" s="264"/>
    </row>
    <row r="6" spans="1:11">
      <c r="A6" s="3"/>
      <c r="B6" s="3"/>
      <c r="C6" s="3"/>
      <c r="D6" s="3"/>
      <c r="E6" s="3"/>
      <c r="F6" s="3"/>
      <c r="G6" s="3"/>
      <c r="H6" s="5"/>
      <c r="I6" s="265" t="s">
        <v>0</v>
      </c>
      <c r="J6" s="265"/>
    </row>
    <row r="7" spans="1:11" ht="29.25" customHeight="1">
      <c r="A7" s="263" t="s">
        <v>1</v>
      </c>
      <c r="B7" s="263" t="s">
        <v>73</v>
      </c>
      <c r="C7" s="263" t="s">
        <v>74</v>
      </c>
      <c r="D7" s="263" t="s">
        <v>75</v>
      </c>
      <c r="E7" s="263"/>
      <c r="F7" s="263"/>
      <c r="G7" s="263" t="s">
        <v>76</v>
      </c>
      <c r="H7" s="262" t="s">
        <v>77</v>
      </c>
      <c r="I7" s="261" t="s">
        <v>14</v>
      </c>
      <c r="J7" s="262" t="s">
        <v>78</v>
      </c>
    </row>
    <row r="8" spans="1:11">
      <c r="A8" s="263"/>
      <c r="B8" s="263"/>
      <c r="C8" s="263"/>
      <c r="D8" s="263" t="s">
        <v>79</v>
      </c>
      <c r="E8" s="263" t="s">
        <v>37</v>
      </c>
      <c r="F8" s="263"/>
      <c r="G8" s="263"/>
      <c r="H8" s="262"/>
      <c r="I8" s="261"/>
      <c r="J8" s="262"/>
    </row>
    <row r="9" spans="1:11" ht="72" customHeight="1">
      <c r="A9" s="263"/>
      <c r="B9" s="263"/>
      <c r="C9" s="263"/>
      <c r="D9" s="263"/>
      <c r="E9" s="17" t="s">
        <v>80</v>
      </c>
      <c r="F9" s="17" t="s">
        <v>81</v>
      </c>
      <c r="G9" s="263"/>
      <c r="H9" s="262"/>
      <c r="I9" s="261"/>
      <c r="J9" s="262"/>
    </row>
    <row r="10" spans="1:11" ht="22.5" customHeight="1">
      <c r="A10" s="14" t="s">
        <v>2</v>
      </c>
      <c r="B10" s="14" t="s">
        <v>3</v>
      </c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9">
        <v>6</v>
      </c>
      <c r="I10" s="22">
        <v>7</v>
      </c>
      <c r="J10" s="19">
        <v>8</v>
      </c>
    </row>
    <row r="11" spans="1:11" ht="19.5" customHeight="1">
      <c r="A11" s="15"/>
      <c r="B11" s="16" t="s">
        <v>55</v>
      </c>
      <c r="C11" s="20">
        <f t="shared" ref="C11:J11" si="0">SUM(C12:C23)</f>
        <v>94497</v>
      </c>
      <c r="D11" s="20">
        <f t="shared" si="0"/>
        <v>38610</v>
      </c>
      <c r="E11" s="86">
        <f t="shared" si="0"/>
        <v>0</v>
      </c>
      <c r="F11" s="86">
        <f t="shared" si="0"/>
        <v>0</v>
      </c>
      <c r="G11" s="86">
        <f>SUM(G12:G23)</f>
        <v>55887</v>
      </c>
      <c r="H11" s="20">
        <f t="shared" si="0"/>
        <v>0</v>
      </c>
      <c r="I11" s="20">
        <f t="shared" si="0"/>
        <v>0</v>
      </c>
      <c r="J11" s="20">
        <f t="shared" si="0"/>
        <v>94497</v>
      </c>
      <c r="K11" s="26"/>
    </row>
    <row r="12" spans="1:11" ht="19.5" customHeight="1">
      <c r="A12" s="80">
        <v>1</v>
      </c>
      <c r="B12" s="81" t="s">
        <v>186</v>
      </c>
      <c r="C12" s="76">
        <f>+D12+G12+H12+I12</f>
        <v>7359.9</v>
      </c>
      <c r="D12" s="87">
        <v>2867.4</v>
      </c>
      <c r="E12" s="88"/>
      <c r="F12" s="88"/>
      <c r="G12" s="81">
        <v>4492.5</v>
      </c>
      <c r="H12" s="89"/>
      <c r="I12" s="81"/>
      <c r="J12" s="76">
        <f>+C12</f>
        <v>7359.9</v>
      </c>
    </row>
    <row r="13" spans="1:11" ht="19.5" customHeight="1">
      <c r="A13" s="80">
        <v>2</v>
      </c>
      <c r="B13" s="81" t="s">
        <v>210</v>
      </c>
      <c r="C13" s="76">
        <f t="shared" ref="C13:C23" si="1">+D13+G13+H13+I13</f>
        <v>16500.5</v>
      </c>
      <c r="D13" s="87">
        <v>12114.9</v>
      </c>
      <c r="E13" s="88"/>
      <c r="F13" s="88"/>
      <c r="G13" s="81">
        <v>4385.6000000000004</v>
      </c>
      <c r="H13" s="89"/>
      <c r="I13" s="81"/>
      <c r="J13" s="76">
        <f t="shared" ref="J13:J23" si="2">+C13</f>
        <v>16500.5</v>
      </c>
    </row>
    <row r="14" spans="1:11" ht="19.5" customHeight="1">
      <c r="A14" s="80">
        <v>3</v>
      </c>
      <c r="B14" s="81" t="s">
        <v>196</v>
      </c>
      <c r="C14" s="76">
        <f t="shared" si="1"/>
        <v>8838.9670000000006</v>
      </c>
      <c r="D14" s="87">
        <v>4628.7</v>
      </c>
      <c r="E14" s="76"/>
      <c r="F14" s="76"/>
      <c r="G14" s="81">
        <v>4210.2669999999998</v>
      </c>
      <c r="H14" s="89"/>
      <c r="I14" s="81"/>
      <c r="J14" s="76">
        <f t="shared" si="2"/>
        <v>8838.9670000000006</v>
      </c>
    </row>
    <row r="15" spans="1:11" ht="19.5" customHeight="1">
      <c r="A15" s="80">
        <v>4</v>
      </c>
      <c r="B15" s="81" t="s">
        <v>197</v>
      </c>
      <c r="C15" s="76">
        <f t="shared" si="1"/>
        <v>6388.0330000000004</v>
      </c>
      <c r="D15" s="87">
        <v>1842</v>
      </c>
      <c r="E15" s="76"/>
      <c r="F15" s="76"/>
      <c r="G15" s="81">
        <v>4546.0330000000004</v>
      </c>
      <c r="H15" s="89"/>
      <c r="I15" s="81"/>
      <c r="J15" s="76">
        <f t="shared" si="2"/>
        <v>6388.0330000000004</v>
      </c>
    </row>
    <row r="16" spans="1:11" ht="19.5" customHeight="1">
      <c r="A16" s="80">
        <v>5</v>
      </c>
      <c r="B16" s="81" t="s">
        <v>195</v>
      </c>
      <c r="C16" s="76">
        <f t="shared" si="1"/>
        <v>6982.5669999999991</v>
      </c>
      <c r="D16" s="87">
        <v>2185.6</v>
      </c>
      <c r="E16" s="83"/>
      <c r="F16" s="83"/>
      <c r="G16" s="81">
        <v>4796.9669999999996</v>
      </c>
      <c r="H16" s="89"/>
      <c r="I16" s="81"/>
      <c r="J16" s="76">
        <f t="shared" si="2"/>
        <v>6982.5669999999991</v>
      </c>
    </row>
    <row r="17" spans="1:10" ht="19.5" customHeight="1">
      <c r="A17" s="80">
        <v>6</v>
      </c>
      <c r="B17" s="81" t="s">
        <v>205</v>
      </c>
      <c r="C17" s="76">
        <f t="shared" si="1"/>
        <v>6602.9669999999996</v>
      </c>
      <c r="D17" s="87">
        <v>1649.5</v>
      </c>
      <c r="E17" s="83"/>
      <c r="F17" s="83"/>
      <c r="G17" s="81">
        <v>4953.4669999999996</v>
      </c>
      <c r="H17" s="89"/>
      <c r="I17" s="81"/>
      <c r="J17" s="76">
        <f t="shared" si="2"/>
        <v>6602.9669999999996</v>
      </c>
    </row>
    <row r="18" spans="1:10" ht="19.5" customHeight="1">
      <c r="A18" s="80">
        <v>7</v>
      </c>
      <c r="B18" s="81" t="s">
        <v>202</v>
      </c>
      <c r="C18" s="76">
        <f t="shared" si="1"/>
        <v>7296.7330000000002</v>
      </c>
      <c r="D18" s="87">
        <v>2002</v>
      </c>
      <c r="E18" s="83"/>
      <c r="F18" s="83"/>
      <c r="G18" s="81">
        <v>5294.7330000000002</v>
      </c>
      <c r="H18" s="89"/>
      <c r="I18" s="81"/>
      <c r="J18" s="76">
        <f t="shared" si="2"/>
        <v>7296.7330000000002</v>
      </c>
    </row>
    <row r="19" spans="1:10" ht="19.5" customHeight="1">
      <c r="A19" s="80">
        <v>8</v>
      </c>
      <c r="B19" s="81" t="s">
        <v>201</v>
      </c>
      <c r="C19" s="76">
        <f t="shared" si="1"/>
        <v>9247.4670000000006</v>
      </c>
      <c r="D19" s="87">
        <v>4571</v>
      </c>
      <c r="E19" s="83"/>
      <c r="F19" s="83"/>
      <c r="G19" s="81">
        <v>4676.4669999999996</v>
      </c>
      <c r="H19" s="89"/>
      <c r="I19" s="81"/>
      <c r="J19" s="76">
        <f t="shared" si="2"/>
        <v>9247.4670000000006</v>
      </c>
    </row>
    <row r="20" spans="1:10" ht="19.5" customHeight="1">
      <c r="A20" s="80">
        <v>9</v>
      </c>
      <c r="B20" s="81" t="s">
        <v>200</v>
      </c>
      <c r="C20" s="76">
        <f t="shared" si="1"/>
        <v>6102.2330000000002</v>
      </c>
      <c r="D20" s="87">
        <v>1600.7</v>
      </c>
      <c r="E20" s="83"/>
      <c r="F20" s="83"/>
      <c r="G20" s="81">
        <v>4501.5330000000004</v>
      </c>
      <c r="H20" s="89"/>
      <c r="I20" s="81"/>
      <c r="J20" s="76">
        <f t="shared" si="2"/>
        <v>6102.2330000000002</v>
      </c>
    </row>
    <row r="21" spans="1:10" ht="19.5" customHeight="1">
      <c r="A21" s="80">
        <v>10</v>
      </c>
      <c r="B21" s="81" t="s">
        <v>211</v>
      </c>
      <c r="C21" s="76">
        <f t="shared" si="1"/>
        <v>5706.2330000000002</v>
      </c>
      <c r="D21" s="87">
        <v>1327</v>
      </c>
      <c r="E21" s="83"/>
      <c r="F21" s="83"/>
      <c r="G21" s="81">
        <v>4379.2330000000002</v>
      </c>
      <c r="H21" s="89"/>
      <c r="I21" s="81"/>
      <c r="J21" s="76">
        <f t="shared" si="2"/>
        <v>5706.2330000000002</v>
      </c>
    </row>
    <row r="22" spans="1:10" ht="19.5" customHeight="1">
      <c r="A22" s="80">
        <v>11</v>
      </c>
      <c r="B22" s="81" t="s">
        <v>212</v>
      </c>
      <c r="C22" s="76">
        <f t="shared" si="1"/>
        <v>6384.6329999999998</v>
      </c>
      <c r="D22" s="87">
        <v>1565.9</v>
      </c>
      <c r="E22" s="83"/>
      <c r="F22" s="83"/>
      <c r="G22" s="81">
        <v>4818.7330000000002</v>
      </c>
      <c r="H22" s="89"/>
      <c r="I22" s="81"/>
      <c r="J22" s="76">
        <f t="shared" si="2"/>
        <v>6384.6329999999998</v>
      </c>
    </row>
    <row r="23" spans="1:10" ht="19.5" customHeight="1">
      <c r="A23" s="80">
        <v>12</v>
      </c>
      <c r="B23" s="81" t="s">
        <v>203</v>
      </c>
      <c r="C23" s="76">
        <f t="shared" si="1"/>
        <v>7086.7669999999998</v>
      </c>
      <c r="D23" s="87">
        <v>2255.3000000000002</v>
      </c>
      <c r="E23" s="83"/>
      <c r="F23" s="83"/>
      <c r="G23" s="81">
        <v>4831.4669999999996</v>
      </c>
      <c r="H23" s="89"/>
      <c r="I23" s="81"/>
      <c r="J23" s="76">
        <f t="shared" si="2"/>
        <v>7086.7669999999998</v>
      </c>
    </row>
    <row r="24" spans="1:10" ht="26.25" customHeight="1">
      <c r="G24" s="259" t="s">
        <v>124</v>
      </c>
      <c r="H24" s="259"/>
      <c r="I24" s="259"/>
      <c r="J24" s="259"/>
    </row>
    <row r="25" spans="1:10">
      <c r="G25" s="26"/>
    </row>
    <row r="26" spans="1:10">
      <c r="G26" s="26"/>
    </row>
  </sheetData>
  <mergeCells count="15">
    <mergeCell ref="G24:J24"/>
    <mergeCell ref="H1:J1"/>
    <mergeCell ref="I7:I9"/>
    <mergeCell ref="J7:J9"/>
    <mergeCell ref="D8:D9"/>
    <mergeCell ref="E8:F8"/>
    <mergeCell ref="A4:J4"/>
    <mergeCell ref="A5:J5"/>
    <mergeCell ref="I6:J6"/>
    <mergeCell ref="A7:A9"/>
    <mergeCell ref="B7:B9"/>
    <mergeCell ref="C7:C9"/>
    <mergeCell ref="D7:F7"/>
    <mergeCell ref="G7:G9"/>
    <mergeCell ref="H7:H9"/>
  </mergeCells>
  <printOptions horizontalCentered="1"/>
  <pageMargins left="0.45" right="0.49" top="0.5" bottom="0.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F21"/>
  <sheetViews>
    <sheetView topLeftCell="A13" workbookViewId="0">
      <selection activeCell="E11" sqref="E11"/>
    </sheetView>
  </sheetViews>
  <sheetFormatPr defaultRowHeight="15"/>
  <cols>
    <col min="1" max="1" width="9.5703125" customWidth="1"/>
    <col min="2" max="2" width="25" customWidth="1"/>
    <col min="3" max="3" width="14.7109375" customWidth="1"/>
    <col min="4" max="4" width="19.28515625" style="6" customWidth="1"/>
    <col min="5" max="5" width="27.5703125" style="6" customWidth="1"/>
    <col min="6" max="6" width="34" customWidth="1"/>
  </cols>
  <sheetData>
    <row r="1" spans="1:6" ht="21.75" customHeight="1">
      <c r="A1" s="134" t="s">
        <v>146</v>
      </c>
      <c r="B1" s="134"/>
      <c r="C1" s="3"/>
      <c r="D1" s="5"/>
      <c r="E1" s="267" t="s">
        <v>97</v>
      </c>
      <c r="F1" s="267"/>
    </row>
    <row r="2" spans="1:6" ht="16.5">
      <c r="A2" s="142" t="s">
        <v>147</v>
      </c>
      <c r="B2" s="142"/>
      <c r="C2" s="3"/>
      <c r="D2" s="5"/>
      <c r="E2" s="5"/>
      <c r="F2" s="3"/>
    </row>
    <row r="3" spans="1:6" ht="16.5">
      <c r="A3" s="142"/>
      <c r="B3" s="142"/>
      <c r="C3" s="3"/>
      <c r="D3" s="5"/>
      <c r="E3" s="5"/>
      <c r="F3" s="3"/>
    </row>
    <row r="4" spans="1:6" ht="25.5" customHeight="1">
      <c r="A4" s="243" t="s">
        <v>260</v>
      </c>
      <c r="B4" s="243"/>
      <c r="C4" s="243"/>
      <c r="D4" s="243"/>
      <c r="E4" s="243"/>
      <c r="F4" s="243"/>
    </row>
    <row r="5" spans="1:6">
      <c r="A5" s="266" t="str">
        <f>'Biểu 81'!A5:C5</f>
        <v>(Dự toán đã được HĐND quyết định)</v>
      </c>
      <c r="B5" s="264"/>
      <c r="C5" s="264"/>
      <c r="D5" s="264"/>
      <c r="E5" s="264"/>
      <c r="F5" s="264"/>
    </row>
    <row r="6" spans="1:6">
      <c r="A6" s="3"/>
      <c r="B6" s="3"/>
      <c r="C6" s="3"/>
      <c r="D6" s="5"/>
      <c r="E6" s="5"/>
      <c r="F6" s="84" t="s">
        <v>0</v>
      </c>
    </row>
    <row r="7" spans="1:6" ht="62.25" customHeight="1">
      <c r="A7" s="17" t="s">
        <v>1</v>
      </c>
      <c r="B7" s="17" t="s">
        <v>73</v>
      </c>
      <c r="C7" s="17" t="s">
        <v>79</v>
      </c>
      <c r="D7" s="18" t="s">
        <v>82</v>
      </c>
      <c r="E7" s="18" t="s">
        <v>83</v>
      </c>
      <c r="F7" s="17" t="s">
        <v>104</v>
      </c>
    </row>
    <row r="8" spans="1:6">
      <c r="A8" s="14" t="s">
        <v>2</v>
      </c>
      <c r="B8" s="14" t="s">
        <v>3</v>
      </c>
      <c r="C8" s="14">
        <v>1</v>
      </c>
      <c r="D8" s="79">
        <v>2</v>
      </c>
      <c r="E8" s="79">
        <v>3</v>
      </c>
      <c r="F8" s="14">
        <v>4</v>
      </c>
    </row>
    <row r="9" spans="1:6" ht="23.25" customHeight="1">
      <c r="A9" s="15"/>
      <c r="B9" s="16" t="s">
        <v>55</v>
      </c>
      <c r="C9" s="20">
        <f>SUM(C10:C19)</f>
        <v>0</v>
      </c>
      <c r="D9" s="20">
        <f>SUM(D10:D19)</f>
        <v>0</v>
      </c>
      <c r="E9" s="20">
        <f>SUM(E10:E19)</f>
        <v>0</v>
      </c>
      <c r="F9" s="20">
        <f>SUM(F10:F19)</f>
        <v>0</v>
      </c>
    </row>
    <row r="10" spans="1:6" ht="23.25" customHeight="1">
      <c r="A10" s="80">
        <v>1</v>
      </c>
      <c r="B10" s="81"/>
      <c r="C10" s="78">
        <f>+D10+E10+F10</f>
        <v>0</v>
      </c>
      <c r="D10" s="81"/>
      <c r="E10" s="76"/>
      <c r="F10" s="76">
        <f>+'Biêu 91'!M28</f>
        <v>0</v>
      </c>
    </row>
    <row r="11" spans="1:6" ht="23.25" customHeight="1">
      <c r="A11" s="80">
        <v>2</v>
      </c>
      <c r="B11" s="81"/>
      <c r="C11" s="78">
        <f t="shared" ref="C11:C19" si="0">+D11+E11+F11</f>
        <v>0</v>
      </c>
      <c r="D11" s="81"/>
      <c r="E11" s="76"/>
      <c r="F11" s="76">
        <f>+'Biêu 91'!M27</f>
        <v>0</v>
      </c>
    </row>
    <row r="12" spans="1:6" ht="23.25" customHeight="1">
      <c r="A12" s="80">
        <v>3</v>
      </c>
      <c r="B12" s="81"/>
      <c r="C12" s="78">
        <f t="shared" si="0"/>
        <v>0</v>
      </c>
      <c r="D12" s="81"/>
      <c r="E12" s="76"/>
      <c r="F12" s="76">
        <v>0</v>
      </c>
    </row>
    <row r="13" spans="1:6" ht="23.25" customHeight="1">
      <c r="A13" s="80">
        <v>4</v>
      </c>
      <c r="B13" s="81"/>
      <c r="C13" s="78">
        <f t="shared" si="0"/>
        <v>0</v>
      </c>
      <c r="D13" s="81"/>
      <c r="E13" s="76"/>
      <c r="F13" s="76">
        <f>+'Biêu 91'!M26</f>
        <v>0</v>
      </c>
    </row>
    <row r="14" spans="1:6" ht="23.25" customHeight="1">
      <c r="A14" s="80">
        <v>5</v>
      </c>
      <c r="B14" s="81"/>
      <c r="C14" s="78">
        <f t="shared" si="0"/>
        <v>0</v>
      </c>
      <c r="D14" s="81"/>
      <c r="E14" s="82"/>
      <c r="F14" s="83">
        <f>+'Biêu 91'!M25</f>
        <v>0</v>
      </c>
    </row>
    <row r="15" spans="1:6" ht="23.25" customHeight="1">
      <c r="A15" s="80">
        <v>6</v>
      </c>
      <c r="B15" s="81"/>
      <c r="C15" s="78">
        <f t="shared" si="0"/>
        <v>0</v>
      </c>
      <c r="D15" s="81"/>
      <c r="E15" s="82"/>
      <c r="F15" s="83">
        <f>+'Biêu 91'!M23</f>
        <v>0</v>
      </c>
    </row>
    <row r="16" spans="1:6" ht="23.25" customHeight="1">
      <c r="A16" s="80">
        <v>7</v>
      </c>
      <c r="B16" s="81"/>
      <c r="C16" s="78">
        <f t="shared" si="0"/>
        <v>0</v>
      </c>
      <c r="D16" s="81"/>
      <c r="E16" s="82"/>
      <c r="F16" s="83">
        <f>+'Biêu 91'!M17</f>
        <v>0</v>
      </c>
    </row>
    <row r="17" spans="1:6" ht="23.25" customHeight="1">
      <c r="A17" s="80">
        <v>8</v>
      </c>
      <c r="B17" s="81"/>
      <c r="C17" s="78">
        <f t="shared" si="0"/>
        <v>0</v>
      </c>
      <c r="D17" s="81"/>
      <c r="E17" s="82"/>
      <c r="F17" s="83">
        <f>+'Biêu 91'!M18</f>
        <v>0</v>
      </c>
    </row>
    <row r="18" spans="1:6" ht="23.25" customHeight="1">
      <c r="A18" s="80">
        <v>9</v>
      </c>
      <c r="B18" s="81"/>
      <c r="C18" s="78">
        <f t="shared" si="0"/>
        <v>0</v>
      </c>
      <c r="D18" s="81"/>
      <c r="E18" s="82"/>
      <c r="F18" s="83">
        <f>+'Biêu 91'!M19</f>
        <v>0</v>
      </c>
    </row>
    <row r="19" spans="1:6" ht="23.25" customHeight="1">
      <c r="A19" s="80">
        <v>10</v>
      </c>
      <c r="B19" s="81"/>
      <c r="C19" s="78">
        <f t="shared" si="0"/>
        <v>0</v>
      </c>
      <c r="D19" s="81"/>
      <c r="E19" s="82"/>
      <c r="F19" s="83">
        <f>+'Biêu 91'!M20</f>
        <v>0</v>
      </c>
    </row>
    <row r="20" spans="1:6" ht="23.25" customHeight="1">
      <c r="F20" s="62" t="s">
        <v>124</v>
      </c>
    </row>
    <row r="21" spans="1:6" ht="26.25" customHeight="1"/>
  </sheetData>
  <mergeCells count="3">
    <mergeCell ref="A4:F4"/>
    <mergeCell ref="A5:F5"/>
    <mergeCell ref="E1:F1"/>
  </mergeCells>
  <printOptions horizontalCentered="1"/>
  <pageMargins left="0.45" right="0.45" top="0.75" bottom="0.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29"/>
  <sheetViews>
    <sheetView topLeftCell="A10" workbookViewId="0">
      <selection activeCell="L13" sqref="L13"/>
    </sheetView>
  </sheetViews>
  <sheetFormatPr defaultRowHeight="15"/>
  <cols>
    <col min="1" max="1" width="6.140625" customWidth="1"/>
    <col min="2" max="2" width="15.7109375" customWidth="1"/>
    <col min="3" max="3" width="8.42578125" customWidth="1"/>
    <col min="6" max="6" width="8.140625" customWidth="1"/>
    <col min="12" max="12" width="8.7109375" customWidth="1"/>
    <col min="13" max="13" width="8.85546875" customWidth="1"/>
    <col min="14" max="14" width="9.140625" customWidth="1"/>
    <col min="15" max="15" width="9.7109375" bestFit="1" customWidth="1"/>
    <col min="17" max="18" width="9.28515625" bestFit="1" customWidth="1"/>
    <col min="19" max="19" width="9.42578125" customWidth="1"/>
  </cols>
  <sheetData>
    <row r="1" spans="1:19" ht="19.5" customHeight="1">
      <c r="A1" s="134" t="s">
        <v>146</v>
      </c>
      <c r="B1" s="171"/>
      <c r="C1" s="17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41" t="s">
        <v>103</v>
      </c>
      <c r="R1" s="241"/>
      <c r="S1" s="241"/>
    </row>
    <row r="2" spans="1:19" ht="16.5">
      <c r="A2" s="142" t="s">
        <v>147</v>
      </c>
      <c r="B2" s="171"/>
      <c r="C2" s="17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>
      <c r="A3" s="243" t="s">
        <v>261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1:19" ht="15.75">
      <c r="A4" s="270" t="str">
        <f>'Biêu 90'!A5:F5</f>
        <v>(Dự toán đã được HĐND quyết định)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9" t="s">
        <v>0</v>
      </c>
    </row>
    <row r="6" spans="1:19">
      <c r="A6" s="269" t="s">
        <v>1</v>
      </c>
      <c r="B6" s="269" t="s">
        <v>73</v>
      </c>
      <c r="C6" s="269" t="s">
        <v>79</v>
      </c>
      <c r="D6" s="269" t="s">
        <v>84</v>
      </c>
      <c r="E6" s="269"/>
      <c r="F6" s="269" t="s">
        <v>129</v>
      </c>
      <c r="G6" s="269"/>
      <c r="H6" s="269"/>
      <c r="I6" s="269"/>
      <c r="J6" s="269"/>
      <c r="K6" s="269"/>
      <c r="L6" s="269"/>
      <c r="M6" s="269" t="s">
        <v>126</v>
      </c>
      <c r="N6" s="269"/>
      <c r="O6" s="269"/>
      <c r="P6" s="269"/>
      <c r="Q6" s="269"/>
      <c r="R6" s="269"/>
      <c r="S6" s="269"/>
    </row>
    <row r="7" spans="1:19">
      <c r="A7" s="269"/>
      <c r="B7" s="269"/>
      <c r="C7" s="269"/>
      <c r="D7" s="268" t="s">
        <v>85</v>
      </c>
      <c r="E7" s="268" t="s">
        <v>86</v>
      </c>
      <c r="F7" s="269" t="s">
        <v>79</v>
      </c>
      <c r="G7" s="268" t="s">
        <v>85</v>
      </c>
      <c r="H7" s="268"/>
      <c r="I7" s="268"/>
      <c r="J7" s="268" t="s">
        <v>86</v>
      </c>
      <c r="K7" s="268"/>
      <c r="L7" s="268"/>
      <c r="M7" s="269" t="s">
        <v>79</v>
      </c>
      <c r="N7" s="268" t="s">
        <v>85</v>
      </c>
      <c r="O7" s="268"/>
      <c r="P7" s="268"/>
      <c r="Q7" s="268" t="s">
        <v>86</v>
      </c>
      <c r="R7" s="268"/>
      <c r="S7" s="268"/>
    </row>
    <row r="8" spans="1:19" ht="38.25">
      <c r="A8" s="269"/>
      <c r="B8" s="269"/>
      <c r="C8" s="269"/>
      <c r="D8" s="268"/>
      <c r="E8" s="268"/>
      <c r="F8" s="269"/>
      <c r="G8" s="4" t="s">
        <v>79</v>
      </c>
      <c r="H8" s="4" t="s">
        <v>87</v>
      </c>
      <c r="I8" s="4" t="s">
        <v>88</v>
      </c>
      <c r="J8" s="4" t="s">
        <v>79</v>
      </c>
      <c r="K8" s="4" t="s">
        <v>87</v>
      </c>
      <c r="L8" s="4" t="s">
        <v>88</v>
      </c>
      <c r="M8" s="269"/>
      <c r="N8" s="4" t="s">
        <v>79</v>
      </c>
      <c r="O8" s="4" t="s">
        <v>87</v>
      </c>
      <c r="P8" s="4" t="s">
        <v>88</v>
      </c>
      <c r="Q8" s="4" t="s">
        <v>79</v>
      </c>
      <c r="R8" s="4" t="s">
        <v>87</v>
      </c>
      <c r="S8" s="4" t="s">
        <v>88</v>
      </c>
    </row>
    <row r="9" spans="1:19" ht="20.25" customHeight="1">
      <c r="A9" s="4" t="s">
        <v>2</v>
      </c>
      <c r="B9" s="4" t="s">
        <v>3</v>
      </c>
      <c r="C9" s="4" t="s">
        <v>39</v>
      </c>
      <c r="D9" s="4" t="s">
        <v>89</v>
      </c>
      <c r="E9" s="4" t="s">
        <v>90</v>
      </c>
      <c r="F9" s="4" t="s">
        <v>91</v>
      </c>
      <c r="G9" s="4" t="s">
        <v>92</v>
      </c>
      <c r="H9" s="4">
        <v>6</v>
      </c>
      <c r="I9" s="4">
        <v>7</v>
      </c>
      <c r="J9" s="4" t="s">
        <v>93</v>
      </c>
      <c r="K9" s="4">
        <v>9</v>
      </c>
      <c r="L9" s="4">
        <v>10</v>
      </c>
      <c r="M9" s="4" t="s">
        <v>94</v>
      </c>
      <c r="N9" s="4" t="s">
        <v>95</v>
      </c>
      <c r="O9" s="4">
        <v>13</v>
      </c>
      <c r="P9" s="4">
        <v>14</v>
      </c>
      <c r="Q9" s="4" t="s">
        <v>96</v>
      </c>
      <c r="R9" s="4">
        <v>16</v>
      </c>
      <c r="S9" s="4">
        <v>17</v>
      </c>
    </row>
    <row r="10" spans="1:19" s="6" customFormat="1" ht="25.5" customHeight="1">
      <c r="A10" s="63"/>
      <c r="B10" s="64" t="s">
        <v>55</v>
      </c>
      <c r="C10" s="63">
        <f>+D10+E10</f>
        <v>0</v>
      </c>
      <c r="D10" s="63">
        <f>+G10+N10</f>
        <v>0</v>
      </c>
      <c r="E10" s="63">
        <f>+J10+Q10</f>
        <v>0</v>
      </c>
      <c r="F10" s="63">
        <f>+J10</f>
        <v>0</v>
      </c>
      <c r="G10" s="63"/>
      <c r="H10" s="63"/>
      <c r="I10" s="63"/>
      <c r="J10" s="63">
        <f>+K10+L10</f>
        <v>0</v>
      </c>
      <c r="K10" s="63">
        <f>+K11</f>
        <v>0</v>
      </c>
      <c r="L10" s="63">
        <f>+L11</f>
        <v>0</v>
      </c>
      <c r="M10" s="63">
        <f>+N10+Q10</f>
        <v>0</v>
      </c>
      <c r="N10" s="63">
        <f>+O10+P10</f>
        <v>0</v>
      </c>
      <c r="O10" s="63">
        <f>+O11+O16</f>
        <v>0</v>
      </c>
      <c r="P10" s="63">
        <v>0</v>
      </c>
      <c r="Q10" s="63">
        <f>+R10+S10</f>
        <v>0</v>
      </c>
      <c r="R10" s="63">
        <f>+R11+R16</f>
        <v>0</v>
      </c>
      <c r="S10" s="63">
        <v>0</v>
      </c>
    </row>
    <row r="11" spans="1:19" ht="31.5" customHeight="1">
      <c r="A11" s="12" t="s">
        <v>5</v>
      </c>
      <c r="B11" s="11" t="s">
        <v>38</v>
      </c>
      <c r="C11" s="63">
        <f>+SUM(C12:C15)</f>
        <v>0</v>
      </c>
      <c r="D11" s="63">
        <f t="shared" ref="D11:K11" si="0">+SUM(D12:D15)</f>
        <v>0</v>
      </c>
      <c r="E11" s="63">
        <f t="shared" si="0"/>
        <v>0</v>
      </c>
      <c r="F11" s="63">
        <f t="shared" si="0"/>
        <v>0</v>
      </c>
      <c r="G11" s="63">
        <f t="shared" si="0"/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  <c r="K11" s="63">
        <f t="shared" si="0"/>
        <v>0</v>
      </c>
      <c r="L11" s="12"/>
      <c r="M11" s="63">
        <f>+N11+Q11</f>
        <v>0</v>
      </c>
      <c r="N11" s="63">
        <f>+O11+P11</f>
        <v>0</v>
      </c>
      <c r="O11" s="63"/>
      <c r="P11" s="63">
        <v>0</v>
      </c>
      <c r="Q11" s="63">
        <f>+R11+S11</f>
        <v>0</v>
      </c>
      <c r="R11" s="63">
        <f>+R12+R13+R15</f>
        <v>0</v>
      </c>
      <c r="S11" s="63">
        <f>+S12+S13+S15</f>
        <v>0</v>
      </c>
    </row>
    <row r="12" spans="1:19" ht="28.5" customHeight="1">
      <c r="A12" s="4">
        <v>1</v>
      </c>
      <c r="B12" s="10" t="str">
        <f>+'BIEU 86'!B51</f>
        <v>Văn phòng HĐND-UBND huyện</v>
      </c>
      <c r="C12" s="69">
        <f t="shared" ref="C12:C16" si="1">+D12+E12</f>
        <v>0</v>
      </c>
      <c r="D12" s="69">
        <f t="shared" ref="D12:D28" si="2">+G12+N12</f>
        <v>0</v>
      </c>
      <c r="E12" s="69">
        <f t="shared" ref="E12:E28" si="3">+J12+Q12</f>
        <v>0</v>
      </c>
      <c r="F12" s="69">
        <f t="shared" ref="F12:F15" si="4">+J12</f>
        <v>0</v>
      </c>
      <c r="G12" s="75"/>
      <c r="H12" s="75"/>
      <c r="I12" s="75"/>
      <c r="J12" s="75"/>
      <c r="K12" s="4"/>
      <c r="L12" s="4"/>
      <c r="M12" s="69">
        <f t="shared" ref="M12:M15" si="5">+N12+Q12</f>
        <v>0</v>
      </c>
      <c r="N12" s="69">
        <f t="shared" ref="N12:N15" si="6">+O12+P12</f>
        <v>0</v>
      </c>
      <c r="O12" s="69"/>
      <c r="P12" s="63">
        <v>0</v>
      </c>
      <c r="Q12" s="69">
        <f t="shared" ref="Q12:Q15" si="7">+R12+S12</f>
        <v>0</v>
      </c>
      <c r="R12" s="69"/>
      <c r="S12" s="63">
        <f>+S13+S15+S16</f>
        <v>0</v>
      </c>
    </row>
    <row r="13" spans="1:19" ht="31.5" customHeight="1">
      <c r="A13" s="4">
        <v>2</v>
      </c>
      <c r="B13" s="10" t="s">
        <v>130</v>
      </c>
      <c r="C13" s="69">
        <f>+K13</f>
        <v>0</v>
      </c>
      <c r="D13" s="69">
        <f t="shared" si="2"/>
        <v>0</v>
      </c>
      <c r="E13" s="69"/>
      <c r="F13" s="69">
        <f t="shared" si="4"/>
        <v>0</v>
      </c>
      <c r="G13" s="75"/>
      <c r="H13" s="75"/>
      <c r="I13" s="75"/>
      <c r="J13" s="75"/>
      <c r="K13" s="4"/>
      <c r="L13" s="4"/>
      <c r="M13" s="63">
        <f t="shared" si="5"/>
        <v>0</v>
      </c>
      <c r="N13" s="69">
        <f t="shared" si="6"/>
        <v>0</v>
      </c>
      <c r="O13" s="69"/>
      <c r="P13" s="63">
        <v>0</v>
      </c>
      <c r="Q13" s="69">
        <f t="shared" si="7"/>
        <v>0</v>
      </c>
      <c r="R13" s="69"/>
      <c r="S13" s="63">
        <f>+S15+S16+S17</f>
        <v>0</v>
      </c>
    </row>
    <row r="14" spans="1:19" ht="42.75" customHeight="1">
      <c r="A14" s="4">
        <v>3</v>
      </c>
      <c r="B14" s="10" t="s">
        <v>132</v>
      </c>
      <c r="C14" s="69">
        <f>+K14</f>
        <v>0</v>
      </c>
      <c r="D14" s="69"/>
      <c r="E14" s="69"/>
      <c r="F14" s="69"/>
      <c r="G14" s="75"/>
      <c r="H14" s="75"/>
      <c r="I14" s="75"/>
      <c r="J14" s="75"/>
      <c r="K14" s="4"/>
      <c r="L14" s="4"/>
      <c r="M14" s="63"/>
      <c r="N14" s="69"/>
      <c r="O14" s="69"/>
      <c r="P14" s="63"/>
      <c r="Q14" s="69"/>
      <c r="R14" s="69"/>
      <c r="S14" s="63"/>
    </row>
    <row r="15" spans="1:19" ht="39" customHeight="1">
      <c r="A15" s="4">
        <v>4</v>
      </c>
      <c r="B15" s="10" t="s">
        <v>131</v>
      </c>
      <c r="C15" s="69">
        <f>+K15</f>
        <v>0</v>
      </c>
      <c r="D15" s="69">
        <f t="shared" si="2"/>
        <v>0</v>
      </c>
      <c r="E15" s="69"/>
      <c r="F15" s="69">
        <f t="shared" si="4"/>
        <v>0</v>
      </c>
      <c r="G15" s="75"/>
      <c r="H15" s="75"/>
      <c r="I15" s="75"/>
      <c r="J15" s="75"/>
      <c r="K15" s="4"/>
      <c r="L15" s="4"/>
      <c r="M15" s="63">
        <f t="shared" si="5"/>
        <v>0</v>
      </c>
      <c r="N15" s="69">
        <f t="shared" si="6"/>
        <v>0</v>
      </c>
      <c r="O15" s="69"/>
      <c r="P15" s="63">
        <v>0</v>
      </c>
      <c r="Q15" s="69">
        <f t="shared" si="7"/>
        <v>0</v>
      </c>
      <c r="R15" s="69"/>
      <c r="S15" s="63">
        <f t="shared" ref="S15:S28" si="8">+S16+S17+S18</f>
        <v>0</v>
      </c>
    </row>
    <row r="16" spans="1:19" ht="25.5" customHeight="1">
      <c r="A16" s="12" t="s">
        <v>7</v>
      </c>
      <c r="B16" s="11" t="s">
        <v>36</v>
      </c>
      <c r="C16" s="63">
        <f t="shared" si="1"/>
        <v>0</v>
      </c>
      <c r="D16" s="63">
        <f t="shared" si="2"/>
        <v>0</v>
      </c>
      <c r="E16" s="63">
        <f t="shared" si="3"/>
        <v>0</v>
      </c>
      <c r="F16" s="12"/>
      <c r="G16" s="12"/>
      <c r="H16" s="12"/>
      <c r="I16" s="12"/>
      <c r="J16" s="12"/>
      <c r="K16" s="12"/>
      <c r="L16" s="12"/>
      <c r="M16" s="67">
        <f>SUM(M17:M28)</f>
        <v>0</v>
      </c>
      <c r="N16" s="67">
        <f>SUM(N17:N28)</f>
        <v>0</v>
      </c>
      <c r="O16" s="67">
        <f>SUM(O17:O28)</f>
        <v>0</v>
      </c>
      <c r="P16" s="63">
        <v>0</v>
      </c>
      <c r="Q16" s="67">
        <f>SUM(Q17:Q28)</f>
        <v>0</v>
      </c>
      <c r="R16" s="67">
        <f>SUM(R17:R28)</f>
        <v>0</v>
      </c>
      <c r="S16" s="63">
        <f t="shared" si="8"/>
        <v>0</v>
      </c>
    </row>
    <row r="17" spans="1:19" ht="25.5" hidden="1" customHeight="1">
      <c r="A17" s="4">
        <v>1</v>
      </c>
      <c r="B17" s="10"/>
      <c r="C17" s="85">
        <f>+M17</f>
        <v>0</v>
      </c>
      <c r="D17" s="69">
        <f t="shared" si="2"/>
        <v>0</v>
      </c>
      <c r="E17" s="69">
        <f t="shared" si="3"/>
        <v>0</v>
      </c>
      <c r="F17" s="4"/>
      <c r="G17" s="4"/>
      <c r="H17" s="4"/>
      <c r="I17" s="4"/>
      <c r="J17" s="4"/>
      <c r="K17" s="4"/>
      <c r="L17" s="4"/>
      <c r="M17" s="66">
        <f>+N17+Q17</f>
        <v>0</v>
      </c>
      <c r="N17" s="66">
        <f>+O17+P17</f>
        <v>0</v>
      </c>
      <c r="O17" s="66"/>
      <c r="P17" s="63">
        <v>0</v>
      </c>
      <c r="Q17" s="66">
        <f>+R17+S17</f>
        <v>0</v>
      </c>
      <c r="R17" s="66"/>
      <c r="S17" s="63">
        <f t="shared" si="8"/>
        <v>0</v>
      </c>
    </row>
    <row r="18" spans="1:19" ht="25.5" hidden="1" customHeight="1">
      <c r="A18" s="4">
        <v>2</v>
      </c>
      <c r="B18" s="42"/>
      <c r="C18" s="85">
        <f t="shared" ref="C18:C28" si="9">+M18</f>
        <v>0</v>
      </c>
      <c r="D18" s="69">
        <f t="shared" si="2"/>
        <v>0</v>
      </c>
      <c r="E18" s="69">
        <f t="shared" si="3"/>
        <v>0</v>
      </c>
      <c r="F18" s="4"/>
      <c r="G18" s="4"/>
      <c r="H18" s="4"/>
      <c r="I18" s="4"/>
      <c r="J18" s="4"/>
      <c r="K18" s="4"/>
      <c r="L18" s="4"/>
      <c r="M18" s="66">
        <f t="shared" ref="M18:M28" si="10">+N18+Q18</f>
        <v>0</v>
      </c>
      <c r="N18" s="66">
        <f t="shared" ref="N18:N28" si="11">+O18+P18</f>
        <v>0</v>
      </c>
      <c r="O18" s="66"/>
      <c r="P18" s="63">
        <v>0</v>
      </c>
      <c r="Q18" s="66">
        <f t="shared" ref="Q18:Q28" si="12">+R18+S18</f>
        <v>0</v>
      </c>
      <c r="R18" s="66"/>
      <c r="S18" s="63">
        <f t="shared" si="8"/>
        <v>0</v>
      </c>
    </row>
    <row r="19" spans="1:19" ht="25.5" hidden="1" customHeight="1">
      <c r="A19" s="4">
        <v>3</v>
      </c>
      <c r="B19" s="10"/>
      <c r="C19" s="85">
        <f t="shared" si="9"/>
        <v>0</v>
      </c>
      <c r="D19" s="69">
        <f t="shared" si="2"/>
        <v>0</v>
      </c>
      <c r="E19" s="69">
        <f t="shared" si="3"/>
        <v>0</v>
      </c>
      <c r="F19" s="4"/>
      <c r="G19" s="4"/>
      <c r="H19" s="4"/>
      <c r="I19" s="4"/>
      <c r="J19" s="4"/>
      <c r="K19" s="4"/>
      <c r="L19" s="4"/>
      <c r="M19" s="66">
        <f t="shared" si="10"/>
        <v>0</v>
      </c>
      <c r="N19" s="66">
        <f t="shared" si="11"/>
        <v>0</v>
      </c>
      <c r="O19" s="66"/>
      <c r="P19" s="63">
        <v>0</v>
      </c>
      <c r="Q19" s="66">
        <f t="shared" si="12"/>
        <v>0</v>
      </c>
      <c r="R19" s="66"/>
      <c r="S19" s="63">
        <f t="shared" si="8"/>
        <v>0</v>
      </c>
    </row>
    <row r="20" spans="1:19" ht="25.5" hidden="1" customHeight="1">
      <c r="A20" s="4">
        <v>4</v>
      </c>
      <c r="B20" s="10"/>
      <c r="C20" s="85">
        <f t="shared" si="9"/>
        <v>0</v>
      </c>
      <c r="D20" s="69">
        <f t="shared" si="2"/>
        <v>0</v>
      </c>
      <c r="E20" s="69">
        <f t="shared" si="3"/>
        <v>0</v>
      </c>
      <c r="F20" s="4"/>
      <c r="G20" s="4"/>
      <c r="H20" s="4"/>
      <c r="I20" s="4"/>
      <c r="J20" s="4"/>
      <c r="K20" s="4"/>
      <c r="L20" s="4"/>
      <c r="M20" s="66">
        <f t="shared" si="10"/>
        <v>0</v>
      </c>
      <c r="N20" s="66">
        <f t="shared" si="11"/>
        <v>0</v>
      </c>
      <c r="O20" s="66"/>
      <c r="P20" s="63">
        <v>0</v>
      </c>
      <c r="Q20" s="66">
        <f t="shared" si="12"/>
        <v>0</v>
      </c>
      <c r="R20" s="66"/>
      <c r="S20" s="63">
        <f>+S21+S22+S23</f>
        <v>0</v>
      </c>
    </row>
    <row r="21" spans="1:19" ht="25.5" hidden="1" customHeight="1">
      <c r="A21" s="4">
        <v>5</v>
      </c>
      <c r="B21" s="10"/>
      <c r="C21" s="85">
        <f t="shared" si="9"/>
        <v>0</v>
      </c>
      <c r="D21" s="69">
        <f t="shared" si="2"/>
        <v>0</v>
      </c>
      <c r="E21" s="69">
        <f t="shared" si="3"/>
        <v>0</v>
      </c>
      <c r="F21" s="43"/>
      <c r="G21" s="43"/>
      <c r="H21" s="43"/>
      <c r="I21" s="43"/>
      <c r="J21" s="43"/>
      <c r="K21" s="43"/>
      <c r="L21" s="43"/>
      <c r="M21" s="66">
        <f t="shared" si="10"/>
        <v>0</v>
      </c>
      <c r="N21" s="66">
        <f t="shared" si="11"/>
        <v>0</v>
      </c>
      <c r="O21" s="68"/>
      <c r="P21" s="63">
        <v>0</v>
      </c>
      <c r="Q21" s="66">
        <f t="shared" si="12"/>
        <v>0</v>
      </c>
      <c r="R21" s="66"/>
      <c r="S21" s="63">
        <f>+S22+S23+S24</f>
        <v>0</v>
      </c>
    </row>
    <row r="22" spans="1:19" ht="25.5" hidden="1" customHeight="1">
      <c r="A22" s="4">
        <v>6</v>
      </c>
      <c r="B22" s="10"/>
      <c r="C22" s="85">
        <f t="shared" si="9"/>
        <v>0</v>
      </c>
      <c r="D22" s="69">
        <f t="shared" si="2"/>
        <v>0</v>
      </c>
      <c r="E22" s="69">
        <f t="shared" si="3"/>
        <v>0</v>
      </c>
      <c r="F22" s="43"/>
      <c r="G22" s="43"/>
      <c r="H22" s="43"/>
      <c r="I22" s="43"/>
      <c r="J22" s="43"/>
      <c r="K22" s="43"/>
      <c r="L22" s="43"/>
      <c r="M22" s="66">
        <f t="shared" si="10"/>
        <v>0</v>
      </c>
      <c r="N22" s="66">
        <f t="shared" si="11"/>
        <v>0</v>
      </c>
      <c r="O22" s="68"/>
      <c r="P22" s="63">
        <v>0</v>
      </c>
      <c r="Q22" s="66">
        <f t="shared" si="12"/>
        <v>0</v>
      </c>
      <c r="R22" s="66"/>
      <c r="S22" s="63">
        <f>+S23+S24+S25</f>
        <v>0</v>
      </c>
    </row>
    <row r="23" spans="1:19" ht="25.5" hidden="1" customHeight="1">
      <c r="A23" s="4">
        <v>7</v>
      </c>
      <c r="B23" s="10"/>
      <c r="C23" s="85">
        <f t="shared" si="9"/>
        <v>0</v>
      </c>
      <c r="D23" s="69">
        <f t="shared" si="2"/>
        <v>0</v>
      </c>
      <c r="E23" s="69">
        <f t="shared" si="3"/>
        <v>0</v>
      </c>
      <c r="F23" s="43"/>
      <c r="G23" s="43"/>
      <c r="H23" s="43"/>
      <c r="I23" s="43"/>
      <c r="J23" s="43"/>
      <c r="K23" s="43"/>
      <c r="L23" s="43"/>
      <c r="M23" s="66">
        <f t="shared" si="10"/>
        <v>0</v>
      </c>
      <c r="N23" s="66">
        <f t="shared" si="11"/>
        <v>0</v>
      </c>
      <c r="O23" s="68"/>
      <c r="P23" s="63">
        <v>0</v>
      </c>
      <c r="Q23" s="66">
        <f t="shared" si="12"/>
        <v>0</v>
      </c>
      <c r="R23" s="66"/>
      <c r="S23" s="63">
        <f t="shared" si="8"/>
        <v>0</v>
      </c>
    </row>
    <row r="24" spans="1:19" ht="25.5" hidden="1" customHeight="1">
      <c r="A24" s="4">
        <v>7</v>
      </c>
      <c r="B24" s="10"/>
      <c r="C24" s="85">
        <f t="shared" si="9"/>
        <v>0</v>
      </c>
      <c r="D24" s="69">
        <f t="shared" si="2"/>
        <v>0</v>
      </c>
      <c r="E24" s="69">
        <f t="shared" si="3"/>
        <v>0</v>
      </c>
      <c r="F24" s="43"/>
      <c r="G24" s="43"/>
      <c r="H24" s="43"/>
      <c r="I24" s="43"/>
      <c r="J24" s="43"/>
      <c r="K24" s="43"/>
      <c r="L24" s="43"/>
      <c r="M24" s="66">
        <f t="shared" si="10"/>
        <v>0</v>
      </c>
      <c r="N24" s="66">
        <f t="shared" si="11"/>
        <v>0</v>
      </c>
      <c r="O24" s="68"/>
      <c r="P24" s="63">
        <v>0</v>
      </c>
      <c r="Q24" s="66">
        <f t="shared" si="12"/>
        <v>0</v>
      </c>
      <c r="R24" s="66"/>
      <c r="S24" s="63">
        <f>+S25+S26+S27</f>
        <v>0</v>
      </c>
    </row>
    <row r="25" spans="1:19" ht="25.5" hidden="1" customHeight="1">
      <c r="A25" s="4">
        <v>8</v>
      </c>
      <c r="B25" s="42"/>
      <c r="C25" s="85">
        <f t="shared" si="9"/>
        <v>0</v>
      </c>
      <c r="D25" s="69">
        <f t="shared" si="2"/>
        <v>0</v>
      </c>
      <c r="E25" s="69">
        <f t="shared" si="3"/>
        <v>0</v>
      </c>
      <c r="F25" s="43"/>
      <c r="G25" s="43"/>
      <c r="H25" s="43"/>
      <c r="I25" s="43"/>
      <c r="J25" s="43"/>
      <c r="K25" s="43"/>
      <c r="L25" s="43"/>
      <c r="M25" s="66">
        <f t="shared" si="10"/>
        <v>0</v>
      </c>
      <c r="N25" s="66">
        <f t="shared" si="11"/>
        <v>0</v>
      </c>
      <c r="O25" s="68"/>
      <c r="P25" s="63">
        <v>0</v>
      </c>
      <c r="Q25" s="66">
        <f t="shared" si="12"/>
        <v>0</v>
      </c>
      <c r="R25" s="66"/>
      <c r="S25" s="63">
        <f t="shared" si="8"/>
        <v>0</v>
      </c>
    </row>
    <row r="26" spans="1:19" ht="25.5" hidden="1" customHeight="1">
      <c r="A26" s="4">
        <v>8</v>
      </c>
      <c r="B26" s="10"/>
      <c r="C26" s="85">
        <f t="shared" si="9"/>
        <v>0</v>
      </c>
      <c r="D26" s="69">
        <f t="shared" si="2"/>
        <v>0</v>
      </c>
      <c r="E26" s="69">
        <f t="shared" si="3"/>
        <v>0</v>
      </c>
      <c r="F26" s="43"/>
      <c r="G26" s="43"/>
      <c r="H26" s="43"/>
      <c r="I26" s="43"/>
      <c r="J26" s="43"/>
      <c r="K26" s="43"/>
      <c r="L26" s="43"/>
      <c r="M26" s="66">
        <f t="shared" si="10"/>
        <v>0</v>
      </c>
      <c r="N26" s="66">
        <f t="shared" si="11"/>
        <v>0</v>
      </c>
      <c r="O26" s="68"/>
      <c r="P26" s="63">
        <v>0</v>
      </c>
      <c r="Q26" s="66">
        <f t="shared" si="12"/>
        <v>0</v>
      </c>
      <c r="R26" s="66"/>
      <c r="S26" s="63">
        <f t="shared" si="8"/>
        <v>0</v>
      </c>
    </row>
    <row r="27" spans="1:19" ht="25.5" hidden="1" customHeight="1">
      <c r="A27" s="4">
        <v>9</v>
      </c>
      <c r="B27" s="10"/>
      <c r="C27" s="85">
        <f t="shared" si="9"/>
        <v>0</v>
      </c>
      <c r="D27" s="69">
        <f t="shared" si="2"/>
        <v>0</v>
      </c>
      <c r="E27" s="69">
        <f t="shared" si="3"/>
        <v>0</v>
      </c>
      <c r="F27" s="43"/>
      <c r="G27" s="43"/>
      <c r="H27" s="43"/>
      <c r="I27" s="43"/>
      <c r="J27" s="43"/>
      <c r="K27" s="43"/>
      <c r="L27" s="43"/>
      <c r="M27" s="66">
        <f t="shared" si="10"/>
        <v>0</v>
      </c>
      <c r="N27" s="66">
        <f t="shared" si="11"/>
        <v>0</v>
      </c>
      <c r="O27" s="68"/>
      <c r="P27" s="63">
        <v>0</v>
      </c>
      <c r="Q27" s="66">
        <f t="shared" si="12"/>
        <v>0</v>
      </c>
      <c r="R27" s="66"/>
      <c r="S27" s="63">
        <f>+S28+S29+S30</f>
        <v>0</v>
      </c>
    </row>
    <row r="28" spans="1:19" ht="25.5" hidden="1" customHeight="1">
      <c r="A28" s="4">
        <v>10</v>
      </c>
      <c r="B28" s="10"/>
      <c r="C28" s="85">
        <f t="shared" si="9"/>
        <v>0</v>
      </c>
      <c r="D28" s="69">
        <f t="shared" si="2"/>
        <v>0</v>
      </c>
      <c r="E28" s="69">
        <f t="shared" si="3"/>
        <v>0</v>
      </c>
      <c r="F28" s="43"/>
      <c r="G28" s="43"/>
      <c r="H28" s="43"/>
      <c r="I28" s="43"/>
      <c r="J28" s="43"/>
      <c r="K28" s="43"/>
      <c r="L28" s="43"/>
      <c r="M28" s="66">
        <f t="shared" si="10"/>
        <v>0</v>
      </c>
      <c r="N28" s="66">
        <f t="shared" si="11"/>
        <v>0</v>
      </c>
      <c r="O28" s="68"/>
      <c r="P28" s="63">
        <v>0</v>
      </c>
      <c r="Q28" s="66">
        <f t="shared" si="12"/>
        <v>0</v>
      </c>
      <c r="R28" s="66"/>
      <c r="S28" s="63">
        <f t="shared" si="8"/>
        <v>0</v>
      </c>
    </row>
    <row r="29" spans="1:19" ht="24.75" customHeight="1">
      <c r="P29" s="271" t="s">
        <v>124</v>
      </c>
      <c r="Q29" s="271"/>
      <c r="R29" s="271"/>
      <c r="S29" s="271"/>
    </row>
  </sheetData>
  <mergeCells count="18">
    <mergeCell ref="P29:S29"/>
    <mergeCell ref="G7:I7"/>
    <mergeCell ref="Q1:S1"/>
    <mergeCell ref="J7:L7"/>
    <mergeCell ref="M7:M8"/>
    <mergeCell ref="N7:P7"/>
    <mergeCell ref="Q7:S7"/>
    <mergeCell ref="A3:S3"/>
    <mergeCell ref="A4:S4"/>
    <mergeCell ref="A6:A8"/>
    <mergeCell ref="B6:B8"/>
    <mergeCell ref="C6:C8"/>
    <mergeCell ref="D6:E6"/>
    <mergeCell ref="F6:L6"/>
    <mergeCell ref="M6:S6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AB34"/>
  <sheetViews>
    <sheetView topLeftCell="A22" zoomScale="85" zoomScaleNormal="85" workbookViewId="0">
      <selection activeCell="K33" sqref="K33"/>
    </sheetView>
  </sheetViews>
  <sheetFormatPr defaultRowHeight="15"/>
  <cols>
    <col min="1" max="1" width="5.28515625" style="178" customWidth="1"/>
    <col min="2" max="2" width="30.140625" style="178" customWidth="1"/>
    <col min="3" max="3" width="11.7109375" style="178" customWidth="1"/>
    <col min="4" max="4" width="9.28515625" style="178" customWidth="1"/>
    <col min="5" max="5" width="7.7109375" style="178" customWidth="1"/>
    <col min="6" max="6" width="8.42578125" style="178" customWidth="1"/>
    <col min="7" max="7" width="7" style="178" customWidth="1"/>
    <col min="8" max="8" width="8.140625" style="178" customWidth="1"/>
    <col min="9" max="9" width="7.42578125" style="178" customWidth="1"/>
    <col min="10" max="10" width="10.28515625" style="178" customWidth="1"/>
    <col min="11" max="12" width="8" style="178" customWidth="1"/>
    <col min="13" max="13" width="7.28515625" style="178" customWidth="1"/>
    <col min="14" max="17" width="0" style="178" hidden="1" customWidth="1"/>
    <col min="18" max="25" width="9.140625" style="178" hidden="1" customWidth="1"/>
    <col min="26" max="26" width="7.85546875" style="178" customWidth="1"/>
    <col min="27" max="27" width="5.140625" style="178" customWidth="1"/>
    <col min="28" max="16384" width="9.140625" style="178"/>
  </cols>
  <sheetData>
    <row r="1" spans="1:28" ht="15.75">
      <c r="A1" s="177" t="s">
        <v>146</v>
      </c>
      <c r="J1" s="178" t="s">
        <v>214</v>
      </c>
    </row>
    <row r="2" spans="1:28" ht="16.5">
      <c r="A2" s="179" t="s">
        <v>147</v>
      </c>
    </row>
    <row r="3" spans="1:28" ht="8.25" customHeight="1"/>
    <row r="4" spans="1:28" ht="15.75">
      <c r="A4" s="180" t="s">
        <v>262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1:28">
      <c r="A5" s="182" t="str">
        <f>'[1]Biêu 91'!A4:S4</f>
        <v>(Dự toán đã được HĐND quyết định)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</row>
    <row r="6" spans="1:28" s="183" customFormat="1" ht="23.25" customHeight="1">
      <c r="A6" s="273" t="s">
        <v>1</v>
      </c>
      <c r="B6" s="273" t="s">
        <v>215</v>
      </c>
      <c r="C6" s="273" t="s">
        <v>216</v>
      </c>
      <c r="D6" s="273" t="s">
        <v>217</v>
      </c>
      <c r="E6" s="273"/>
      <c r="F6" s="273"/>
      <c r="G6" s="273"/>
      <c r="H6" s="273"/>
      <c r="I6" s="272" t="s">
        <v>264</v>
      </c>
      <c r="J6" s="272"/>
      <c r="K6" s="272" t="s">
        <v>265</v>
      </c>
      <c r="L6" s="272"/>
      <c r="M6" s="272"/>
      <c r="N6" s="272" t="s">
        <v>218</v>
      </c>
      <c r="O6" s="272"/>
      <c r="P6" s="272"/>
      <c r="Q6" s="272"/>
      <c r="R6" s="272" t="s">
        <v>219</v>
      </c>
      <c r="S6" s="272"/>
      <c r="T6" s="272"/>
      <c r="U6" s="272" t="s">
        <v>220</v>
      </c>
      <c r="V6" s="272"/>
      <c r="W6" s="272"/>
      <c r="X6" s="272"/>
      <c r="Y6" s="275" t="s">
        <v>221</v>
      </c>
      <c r="Z6" s="275" t="s">
        <v>263</v>
      </c>
      <c r="AA6" s="275" t="s">
        <v>222</v>
      </c>
    </row>
    <row r="7" spans="1:28" s="183" customFormat="1" ht="39" customHeight="1">
      <c r="A7" s="273"/>
      <c r="B7" s="273"/>
      <c r="C7" s="273"/>
      <c r="D7" s="273"/>
      <c r="E7" s="273"/>
      <c r="F7" s="273"/>
      <c r="G7" s="273"/>
      <c r="H7" s="273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5"/>
      <c r="Z7" s="275"/>
      <c r="AA7" s="275"/>
    </row>
    <row r="8" spans="1:28" s="183" customFormat="1" ht="12.75">
      <c r="A8" s="273"/>
      <c r="B8" s="273"/>
      <c r="C8" s="273"/>
      <c r="D8" s="273" t="s">
        <v>223</v>
      </c>
      <c r="E8" s="273" t="s">
        <v>224</v>
      </c>
      <c r="F8" s="272" t="s">
        <v>225</v>
      </c>
      <c r="G8" s="272"/>
      <c r="H8" s="272"/>
      <c r="I8" s="272" t="s">
        <v>79</v>
      </c>
      <c r="J8" s="272" t="s">
        <v>226</v>
      </c>
      <c r="K8" s="272" t="s">
        <v>227</v>
      </c>
      <c r="L8" s="272" t="s">
        <v>177</v>
      </c>
      <c r="M8" s="272"/>
      <c r="N8" s="272"/>
      <c r="O8" s="272"/>
      <c r="P8" s="272"/>
      <c r="Q8" s="272"/>
      <c r="R8" s="272" t="s">
        <v>228</v>
      </c>
      <c r="S8" s="272"/>
      <c r="T8" s="272"/>
      <c r="U8" s="272"/>
      <c r="V8" s="272"/>
      <c r="W8" s="272"/>
      <c r="X8" s="272"/>
      <c r="Y8" s="275"/>
      <c r="Z8" s="275"/>
      <c r="AA8" s="275"/>
    </row>
    <row r="9" spans="1:28" s="183" customFormat="1" ht="12.75">
      <c r="A9" s="273"/>
      <c r="B9" s="273"/>
      <c r="C9" s="273"/>
      <c r="D9" s="273"/>
      <c r="E9" s="273"/>
      <c r="F9" s="272" t="s">
        <v>227</v>
      </c>
      <c r="G9" s="272" t="s">
        <v>228</v>
      </c>
      <c r="H9" s="272"/>
      <c r="I9" s="272"/>
      <c r="J9" s="272"/>
      <c r="K9" s="272"/>
      <c r="L9" s="272" t="s">
        <v>229</v>
      </c>
      <c r="M9" s="272" t="s">
        <v>230</v>
      </c>
      <c r="N9" s="272"/>
      <c r="O9" s="272"/>
      <c r="P9" s="272"/>
      <c r="Q9" s="272"/>
      <c r="R9" s="272" t="s">
        <v>79</v>
      </c>
      <c r="S9" s="272" t="s">
        <v>228</v>
      </c>
      <c r="T9" s="272"/>
      <c r="U9" s="272"/>
      <c r="V9" s="272"/>
      <c r="W9" s="272"/>
      <c r="X9" s="272"/>
      <c r="Y9" s="275"/>
      <c r="Z9" s="275"/>
      <c r="AA9" s="275"/>
    </row>
    <row r="10" spans="1:28" s="183" customFormat="1" ht="12.75">
      <c r="A10" s="273"/>
      <c r="B10" s="273"/>
      <c r="C10" s="273"/>
      <c r="D10" s="273"/>
      <c r="E10" s="273"/>
      <c r="F10" s="272"/>
      <c r="G10" s="272" t="s">
        <v>229</v>
      </c>
      <c r="H10" s="272" t="s">
        <v>230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 t="s">
        <v>231</v>
      </c>
      <c r="T10" s="272" t="s">
        <v>38</v>
      </c>
      <c r="U10" s="272"/>
      <c r="V10" s="272"/>
      <c r="W10" s="272"/>
      <c r="X10" s="272"/>
      <c r="Y10" s="275"/>
      <c r="Z10" s="275"/>
      <c r="AA10" s="275"/>
    </row>
    <row r="11" spans="1:28" s="183" customFormat="1" ht="38.25" customHeight="1">
      <c r="A11" s="273"/>
      <c r="B11" s="273"/>
      <c r="C11" s="273"/>
      <c r="D11" s="273"/>
      <c r="E11" s="273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5"/>
      <c r="Z11" s="275"/>
      <c r="AA11" s="275"/>
    </row>
    <row r="12" spans="1:28">
      <c r="A12" s="184"/>
      <c r="B12" s="185" t="s">
        <v>232</v>
      </c>
      <c r="C12" s="186"/>
      <c r="D12" s="187"/>
      <c r="E12" s="187"/>
      <c r="F12" s="188">
        <f t="shared" ref="F12:Z12" si="0">F14+F17+F22+F26+F31+F28+F33</f>
        <v>134262.26199999999</v>
      </c>
      <c r="G12" s="188">
        <f t="shared" si="0"/>
        <v>102201.795</v>
      </c>
      <c r="H12" s="188">
        <f t="shared" si="0"/>
        <v>32060.466999999997</v>
      </c>
      <c r="I12" s="188">
        <f t="shared" si="0"/>
        <v>21539.074000000001</v>
      </c>
      <c r="J12" s="188">
        <f t="shared" si="0"/>
        <v>0</v>
      </c>
      <c r="K12" s="188">
        <f t="shared" si="0"/>
        <v>22459.197</v>
      </c>
      <c r="L12" s="188">
        <f t="shared" si="0"/>
        <v>14572.197</v>
      </c>
      <c r="M12" s="188">
        <f t="shared" si="0"/>
        <v>7887</v>
      </c>
      <c r="N12" s="188">
        <f t="shared" si="0"/>
        <v>0</v>
      </c>
      <c r="O12" s="188">
        <f t="shared" si="0"/>
        <v>0</v>
      </c>
      <c r="P12" s="188">
        <f t="shared" si="0"/>
        <v>0</v>
      </c>
      <c r="Q12" s="188">
        <f t="shared" si="0"/>
        <v>0</v>
      </c>
      <c r="R12" s="188">
        <f t="shared" si="0"/>
        <v>0</v>
      </c>
      <c r="S12" s="188">
        <f t="shared" si="0"/>
        <v>0</v>
      </c>
      <c r="T12" s="188">
        <f t="shared" si="0"/>
        <v>0</v>
      </c>
      <c r="U12" s="188">
        <f t="shared" si="0"/>
        <v>0</v>
      </c>
      <c r="V12" s="188">
        <f t="shared" si="0"/>
        <v>0</v>
      </c>
      <c r="W12" s="188">
        <f t="shared" si="0"/>
        <v>0</v>
      </c>
      <c r="X12" s="188">
        <f t="shared" si="0"/>
        <v>0</v>
      </c>
      <c r="Y12" s="188">
        <f t="shared" si="0"/>
        <v>0</v>
      </c>
      <c r="Z12" s="188">
        <f t="shared" si="0"/>
        <v>37450</v>
      </c>
      <c r="AA12" s="189"/>
      <c r="AB12" s="190"/>
    </row>
    <row r="13" spans="1:28" ht="38.25">
      <c r="A13" s="184" t="s">
        <v>233</v>
      </c>
      <c r="B13" s="191" t="s">
        <v>266</v>
      </c>
      <c r="C13" s="186"/>
      <c r="D13" s="187"/>
      <c r="E13" s="187"/>
      <c r="F13" s="188">
        <v>0</v>
      </c>
      <c r="G13" s="188">
        <v>0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92"/>
      <c r="Z13" s="192"/>
      <c r="AA13" s="189"/>
    </row>
    <row r="14" spans="1:28">
      <c r="A14" s="184" t="s">
        <v>5</v>
      </c>
      <c r="B14" s="191" t="s">
        <v>234</v>
      </c>
      <c r="C14" s="186"/>
      <c r="D14" s="187"/>
      <c r="E14" s="187"/>
      <c r="F14" s="188">
        <f t="shared" ref="F14:Z14" si="1">SUM(F15:F16)</f>
        <v>18201.794999999998</v>
      </c>
      <c r="G14" s="188">
        <f t="shared" si="1"/>
        <v>18201.794999999998</v>
      </c>
      <c r="H14" s="188">
        <f t="shared" si="1"/>
        <v>0</v>
      </c>
      <c r="I14" s="188">
        <f t="shared" si="1"/>
        <v>15072.197</v>
      </c>
      <c r="J14" s="188">
        <f t="shared" si="1"/>
        <v>0</v>
      </c>
      <c r="K14" s="188">
        <f t="shared" si="1"/>
        <v>15072.197</v>
      </c>
      <c r="L14" s="188">
        <f t="shared" si="1"/>
        <v>14572.197</v>
      </c>
      <c r="M14" s="188">
        <f t="shared" si="1"/>
        <v>500</v>
      </c>
      <c r="N14" s="188">
        <f t="shared" si="1"/>
        <v>0</v>
      </c>
      <c r="O14" s="188">
        <f t="shared" si="1"/>
        <v>0</v>
      </c>
      <c r="P14" s="188">
        <f t="shared" si="1"/>
        <v>0</v>
      </c>
      <c r="Q14" s="188">
        <f t="shared" si="1"/>
        <v>0</v>
      </c>
      <c r="R14" s="188">
        <f t="shared" si="1"/>
        <v>0</v>
      </c>
      <c r="S14" s="188">
        <f t="shared" si="1"/>
        <v>0</v>
      </c>
      <c r="T14" s="188">
        <f t="shared" si="1"/>
        <v>0</v>
      </c>
      <c r="U14" s="188">
        <f t="shared" si="1"/>
        <v>0</v>
      </c>
      <c r="V14" s="188">
        <f t="shared" si="1"/>
        <v>0</v>
      </c>
      <c r="W14" s="188">
        <f t="shared" si="1"/>
        <v>0</v>
      </c>
      <c r="X14" s="188">
        <f t="shared" si="1"/>
        <v>0</v>
      </c>
      <c r="Y14" s="188">
        <f t="shared" si="1"/>
        <v>0</v>
      </c>
      <c r="Z14" s="188">
        <f t="shared" si="1"/>
        <v>306</v>
      </c>
      <c r="AA14" s="189"/>
    </row>
    <row r="15" spans="1:28" ht="34.5">
      <c r="A15" s="193"/>
      <c r="B15" s="194" t="s">
        <v>276</v>
      </c>
      <c r="C15" s="195" t="s">
        <v>277</v>
      </c>
      <c r="D15" s="196" t="s">
        <v>278</v>
      </c>
      <c r="E15" s="195" t="s">
        <v>279</v>
      </c>
      <c r="F15" s="197">
        <v>18201.794999999998</v>
      </c>
      <c r="G15" s="198">
        <f>F15</f>
        <v>18201.794999999998</v>
      </c>
      <c r="H15" s="198"/>
      <c r="I15" s="199">
        <v>15072.197</v>
      </c>
      <c r="J15" s="199"/>
      <c r="K15" s="199">
        <f>I15</f>
        <v>15072.197</v>
      </c>
      <c r="L15" s="199">
        <f>K15-M15</f>
        <v>14572.197</v>
      </c>
      <c r="M15" s="199">
        <v>500</v>
      </c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00"/>
      <c r="Z15" s="200">
        <v>306</v>
      </c>
      <c r="AA15" s="201"/>
    </row>
    <row r="16" spans="1:28">
      <c r="A16" s="193"/>
      <c r="B16" s="202"/>
      <c r="C16" s="195"/>
      <c r="D16" s="203"/>
      <c r="E16" s="195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200"/>
      <c r="Z16" s="200"/>
      <c r="AA16" s="201"/>
    </row>
    <row r="17" spans="1:27">
      <c r="A17" s="184" t="s">
        <v>7</v>
      </c>
      <c r="B17" s="191" t="s">
        <v>237</v>
      </c>
      <c r="C17" s="204"/>
      <c r="D17" s="185"/>
      <c r="E17" s="204"/>
      <c r="F17" s="188">
        <f t="shared" ref="F17:Z17" si="2">SUM(F18:F21)</f>
        <v>15434.476999999999</v>
      </c>
      <c r="G17" s="188">
        <f t="shared" si="2"/>
        <v>0</v>
      </c>
      <c r="H17" s="188">
        <f t="shared" si="2"/>
        <v>15434.476999999999</v>
      </c>
      <c r="I17" s="188">
        <f t="shared" si="2"/>
        <v>6466.8770000000004</v>
      </c>
      <c r="J17" s="188">
        <f t="shared" si="2"/>
        <v>0</v>
      </c>
      <c r="K17" s="188">
        <f t="shared" si="2"/>
        <v>7387</v>
      </c>
      <c r="L17" s="188">
        <f t="shared" si="2"/>
        <v>0</v>
      </c>
      <c r="M17" s="188">
        <f t="shared" si="2"/>
        <v>7387</v>
      </c>
      <c r="N17" s="188">
        <f t="shared" si="2"/>
        <v>0</v>
      </c>
      <c r="O17" s="188">
        <f t="shared" si="2"/>
        <v>0</v>
      </c>
      <c r="P17" s="188">
        <f t="shared" si="2"/>
        <v>0</v>
      </c>
      <c r="Q17" s="188">
        <f t="shared" si="2"/>
        <v>0</v>
      </c>
      <c r="R17" s="188">
        <f t="shared" si="2"/>
        <v>0</v>
      </c>
      <c r="S17" s="188">
        <f t="shared" si="2"/>
        <v>0</v>
      </c>
      <c r="T17" s="188">
        <f t="shared" si="2"/>
        <v>0</v>
      </c>
      <c r="U17" s="188">
        <f t="shared" si="2"/>
        <v>0</v>
      </c>
      <c r="V17" s="188">
        <f t="shared" si="2"/>
        <v>0</v>
      </c>
      <c r="W17" s="188">
        <f t="shared" si="2"/>
        <v>0</v>
      </c>
      <c r="X17" s="188">
        <f t="shared" si="2"/>
        <v>0</v>
      </c>
      <c r="Y17" s="188">
        <f t="shared" si="2"/>
        <v>0</v>
      </c>
      <c r="Z17" s="188">
        <f t="shared" si="2"/>
        <v>7150</v>
      </c>
      <c r="AA17" s="189"/>
    </row>
    <row r="18" spans="1:27" ht="34.5">
      <c r="A18" s="193"/>
      <c r="B18" s="202" t="s">
        <v>268</v>
      </c>
      <c r="C18" s="195" t="s">
        <v>277</v>
      </c>
      <c r="D18" s="196" t="s">
        <v>280</v>
      </c>
      <c r="E18" s="205" t="s">
        <v>239</v>
      </c>
      <c r="F18" s="206">
        <v>4983.2250000000004</v>
      </c>
      <c r="G18" s="199"/>
      <c r="H18" s="199">
        <f>F18</f>
        <v>4983.2250000000004</v>
      </c>
      <c r="I18" s="199">
        <v>4816.8410000000003</v>
      </c>
      <c r="J18" s="199"/>
      <c r="K18" s="199">
        <v>4500</v>
      </c>
      <c r="L18" s="199"/>
      <c r="M18" s="199">
        <f>K18</f>
        <v>4500</v>
      </c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200"/>
      <c r="Z18" s="200">
        <v>350</v>
      </c>
      <c r="AA18" s="201"/>
    </row>
    <row r="19" spans="1:27" ht="25.5">
      <c r="A19" s="193"/>
      <c r="B19" s="207" t="s">
        <v>271</v>
      </c>
      <c r="C19" s="195" t="s">
        <v>277</v>
      </c>
      <c r="D19" s="205" t="s">
        <v>281</v>
      </c>
      <c r="E19" s="205" t="s">
        <v>239</v>
      </c>
      <c r="F19" s="199">
        <v>1609.335</v>
      </c>
      <c r="G19" s="199"/>
      <c r="H19" s="199">
        <f>F19</f>
        <v>1609.335</v>
      </c>
      <c r="I19" s="199">
        <f>1434.331</f>
        <v>1434.3309999999999</v>
      </c>
      <c r="J19" s="199"/>
      <c r="K19" s="199">
        <v>1000</v>
      </c>
      <c r="L19" s="199"/>
      <c r="M19" s="199">
        <f>K19</f>
        <v>1000</v>
      </c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200"/>
      <c r="Z19" s="200">
        <v>300</v>
      </c>
      <c r="AA19" s="203"/>
    </row>
    <row r="20" spans="1:27" ht="25.5">
      <c r="A20" s="193"/>
      <c r="B20" s="207" t="s">
        <v>272</v>
      </c>
      <c r="C20" s="195" t="s">
        <v>277</v>
      </c>
      <c r="D20" s="205" t="s">
        <v>282</v>
      </c>
      <c r="E20" s="205" t="s">
        <v>239</v>
      </c>
      <c r="F20" s="208">
        <v>8841.9169999999995</v>
      </c>
      <c r="G20" s="199"/>
      <c r="H20" s="199">
        <f>F20</f>
        <v>8841.9169999999995</v>
      </c>
      <c r="I20" s="199">
        <v>215.70500000000001</v>
      </c>
      <c r="J20" s="199"/>
      <c r="K20" s="199">
        <f>1887</f>
        <v>1887</v>
      </c>
      <c r="L20" s="199"/>
      <c r="M20" s="199">
        <f>K20</f>
        <v>1887</v>
      </c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200">
        <v>3000</v>
      </c>
      <c r="AA20" s="201"/>
    </row>
    <row r="21" spans="1:27" ht="25.5">
      <c r="A21" s="193"/>
      <c r="B21" s="207" t="s">
        <v>274</v>
      </c>
      <c r="C21" s="195" t="s">
        <v>277</v>
      </c>
      <c r="D21" s="205"/>
      <c r="E21" s="205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200"/>
      <c r="Z21" s="200">
        <v>3500</v>
      </c>
      <c r="AA21" s="201"/>
    </row>
    <row r="22" spans="1:27">
      <c r="A22" s="209" t="s">
        <v>11</v>
      </c>
      <c r="B22" s="210" t="s">
        <v>240</v>
      </c>
      <c r="C22" s="211"/>
      <c r="D22" s="211"/>
      <c r="E22" s="211"/>
      <c r="F22" s="212">
        <f t="shared" ref="F22:Z22" si="3">SUM(F23:F25)</f>
        <v>11125.99</v>
      </c>
      <c r="G22" s="212">
        <f t="shared" si="3"/>
        <v>0</v>
      </c>
      <c r="H22" s="212">
        <f t="shared" si="3"/>
        <v>11125.99</v>
      </c>
      <c r="I22" s="212">
        <f t="shared" si="3"/>
        <v>0</v>
      </c>
      <c r="J22" s="212">
        <f t="shared" si="3"/>
        <v>0</v>
      </c>
      <c r="K22" s="212">
        <f t="shared" si="3"/>
        <v>0</v>
      </c>
      <c r="L22" s="212">
        <f t="shared" si="3"/>
        <v>0</v>
      </c>
      <c r="M22" s="212">
        <f t="shared" si="3"/>
        <v>0</v>
      </c>
      <c r="N22" s="212">
        <f t="shared" si="3"/>
        <v>0</v>
      </c>
      <c r="O22" s="212">
        <f t="shared" si="3"/>
        <v>0</v>
      </c>
      <c r="P22" s="212">
        <f t="shared" si="3"/>
        <v>0</v>
      </c>
      <c r="Q22" s="212">
        <f t="shared" si="3"/>
        <v>0</v>
      </c>
      <c r="R22" s="212">
        <f t="shared" si="3"/>
        <v>0</v>
      </c>
      <c r="S22" s="212">
        <f t="shared" si="3"/>
        <v>0</v>
      </c>
      <c r="T22" s="212">
        <f t="shared" si="3"/>
        <v>0</v>
      </c>
      <c r="U22" s="212">
        <f t="shared" si="3"/>
        <v>0</v>
      </c>
      <c r="V22" s="212">
        <f t="shared" si="3"/>
        <v>0</v>
      </c>
      <c r="W22" s="212">
        <f t="shared" si="3"/>
        <v>0</v>
      </c>
      <c r="X22" s="212">
        <f t="shared" si="3"/>
        <v>0</v>
      </c>
      <c r="Y22" s="212">
        <f t="shared" si="3"/>
        <v>0</v>
      </c>
      <c r="Z22" s="212">
        <f t="shared" si="3"/>
        <v>11182</v>
      </c>
      <c r="AA22" s="213"/>
    </row>
    <row r="23" spans="1:27" ht="25.5">
      <c r="A23" s="214"/>
      <c r="B23" s="207" t="s">
        <v>269</v>
      </c>
      <c r="C23" s="195" t="s">
        <v>277</v>
      </c>
      <c r="D23" s="215" t="s">
        <v>283</v>
      </c>
      <c r="E23" s="205" t="s">
        <v>239</v>
      </c>
      <c r="F23" s="216">
        <v>11125.99</v>
      </c>
      <c r="G23" s="206"/>
      <c r="H23" s="206">
        <f>F23</f>
        <v>11125.99</v>
      </c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17"/>
      <c r="Z23" s="217">
        <v>3000</v>
      </c>
      <c r="AA23" s="213"/>
    </row>
    <row r="24" spans="1:27" ht="25.5">
      <c r="A24" s="214"/>
      <c r="B24" s="218" t="s">
        <v>270</v>
      </c>
      <c r="C24" s="195" t="s">
        <v>277</v>
      </c>
      <c r="D24" s="215"/>
      <c r="E24" s="219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17"/>
      <c r="Z24" s="217">
        <v>5182</v>
      </c>
      <c r="AA24" s="213"/>
    </row>
    <row r="25" spans="1:27" ht="38.25">
      <c r="A25" s="214"/>
      <c r="B25" s="194" t="s">
        <v>273</v>
      </c>
      <c r="C25" s="195" t="s">
        <v>277</v>
      </c>
      <c r="D25" s="215"/>
      <c r="E25" s="219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17"/>
      <c r="Z25" s="217">
        <v>3000</v>
      </c>
      <c r="AA25" s="213"/>
    </row>
    <row r="26" spans="1:27">
      <c r="A26" s="209" t="s">
        <v>13</v>
      </c>
      <c r="B26" s="210" t="s">
        <v>241</v>
      </c>
      <c r="C26" s="211"/>
      <c r="D26" s="211"/>
      <c r="E26" s="211"/>
      <c r="F26" s="212">
        <f t="shared" ref="F26:Z26" si="4">SUM(F27:F27)</f>
        <v>0</v>
      </c>
      <c r="G26" s="212">
        <f t="shared" si="4"/>
        <v>0</v>
      </c>
      <c r="H26" s="212">
        <f t="shared" si="4"/>
        <v>0</v>
      </c>
      <c r="I26" s="212">
        <f t="shared" si="4"/>
        <v>0</v>
      </c>
      <c r="J26" s="212">
        <f t="shared" si="4"/>
        <v>0</v>
      </c>
      <c r="K26" s="212">
        <f t="shared" si="4"/>
        <v>0</v>
      </c>
      <c r="L26" s="212">
        <f t="shared" si="4"/>
        <v>0</v>
      </c>
      <c r="M26" s="212">
        <f t="shared" si="4"/>
        <v>0</v>
      </c>
      <c r="N26" s="212">
        <f t="shared" si="4"/>
        <v>0</v>
      </c>
      <c r="O26" s="212">
        <f t="shared" si="4"/>
        <v>0</v>
      </c>
      <c r="P26" s="212">
        <f t="shared" si="4"/>
        <v>0</v>
      </c>
      <c r="Q26" s="212">
        <f t="shared" si="4"/>
        <v>0</v>
      </c>
      <c r="R26" s="212">
        <f t="shared" si="4"/>
        <v>0</v>
      </c>
      <c r="S26" s="212">
        <f t="shared" si="4"/>
        <v>0</v>
      </c>
      <c r="T26" s="212">
        <f t="shared" si="4"/>
        <v>0</v>
      </c>
      <c r="U26" s="212">
        <f t="shared" si="4"/>
        <v>0</v>
      </c>
      <c r="V26" s="212">
        <f t="shared" si="4"/>
        <v>0</v>
      </c>
      <c r="W26" s="212">
        <f t="shared" si="4"/>
        <v>0</v>
      </c>
      <c r="X26" s="212">
        <f t="shared" si="4"/>
        <v>0</v>
      </c>
      <c r="Y26" s="212">
        <f t="shared" si="4"/>
        <v>0</v>
      </c>
      <c r="Z26" s="212">
        <f t="shared" si="4"/>
        <v>0</v>
      </c>
      <c r="AA26" s="221"/>
    </row>
    <row r="27" spans="1:27">
      <c r="A27" s="214"/>
      <c r="B27" s="207"/>
      <c r="C27" s="215"/>
      <c r="D27" s="215"/>
      <c r="E27" s="219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17"/>
      <c r="Z27" s="217"/>
      <c r="AA27" s="213"/>
    </row>
    <row r="28" spans="1:27">
      <c r="A28" s="209" t="s">
        <v>59</v>
      </c>
      <c r="B28" s="210" t="s">
        <v>242</v>
      </c>
      <c r="C28" s="211"/>
      <c r="D28" s="211"/>
      <c r="E28" s="187"/>
      <c r="F28" s="222">
        <f t="shared" ref="F28:Y28" si="5">SUM(F29:F30)</f>
        <v>89500</v>
      </c>
      <c r="G28" s="222">
        <f t="shared" si="5"/>
        <v>84000</v>
      </c>
      <c r="H28" s="222">
        <f t="shared" si="5"/>
        <v>5500</v>
      </c>
      <c r="I28" s="222">
        <f t="shared" si="5"/>
        <v>0</v>
      </c>
      <c r="J28" s="222">
        <f t="shared" si="5"/>
        <v>0</v>
      </c>
      <c r="K28" s="222">
        <f t="shared" si="5"/>
        <v>0</v>
      </c>
      <c r="L28" s="222">
        <f t="shared" si="5"/>
        <v>0</v>
      </c>
      <c r="M28" s="222">
        <f t="shared" si="5"/>
        <v>0</v>
      </c>
      <c r="N28" s="222">
        <f t="shared" si="5"/>
        <v>0</v>
      </c>
      <c r="O28" s="222">
        <f t="shared" si="5"/>
        <v>0</v>
      </c>
      <c r="P28" s="222">
        <f t="shared" si="5"/>
        <v>0</v>
      </c>
      <c r="Q28" s="222">
        <f t="shared" si="5"/>
        <v>0</v>
      </c>
      <c r="R28" s="222">
        <f t="shared" si="5"/>
        <v>0</v>
      </c>
      <c r="S28" s="222">
        <f t="shared" si="5"/>
        <v>0</v>
      </c>
      <c r="T28" s="222">
        <f t="shared" si="5"/>
        <v>0</v>
      </c>
      <c r="U28" s="222">
        <f t="shared" si="5"/>
        <v>0</v>
      </c>
      <c r="V28" s="222">
        <f t="shared" si="5"/>
        <v>0</v>
      </c>
      <c r="W28" s="222">
        <f t="shared" si="5"/>
        <v>0</v>
      </c>
      <c r="X28" s="222">
        <f t="shared" si="5"/>
        <v>0</v>
      </c>
      <c r="Y28" s="222">
        <f t="shared" si="5"/>
        <v>0</v>
      </c>
      <c r="Z28" s="222">
        <f>SUM(Z29:Z30)</f>
        <v>15312</v>
      </c>
      <c r="AA28" s="221"/>
    </row>
    <row r="29" spans="1:27" ht="30">
      <c r="A29" s="214" t="s">
        <v>233</v>
      </c>
      <c r="B29" s="223" t="s">
        <v>243</v>
      </c>
      <c r="C29" s="215" t="s">
        <v>235</v>
      </c>
      <c r="D29" s="203" t="s">
        <v>244</v>
      </c>
      <c r="E29" s="219" t="s">
        <v>238</v>
      </c>
      <c r="F29" s="224">
        <v>49500</v>
      </c>
      <c r="G29" s="224">
        <f>48000</f>
        <v>48000</v>
      </c>
      <c r="H29" s="224">
        <v>1500</v>
      </c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17"/>
      <c r="Z29" s="217">
        <v>6987</v>
      </c>
      <c r="AA29" s="213"/>
    </row>
    <row r="30" spans="1:27" ht="45">
      <c r="A30" s="214" t="s">
        <v>236</v>
      </c>
      <c r="B30" s="223" t="s">
        <v>245</v>
      </c>
      <c r="C30" s="215" t="s">
        <v>235</v>
      </c>
      <c r="D30" s="215"/>
      <c r="E30" s="219" t="s">
        <v>239</v>
      </c>
      <c r="F30" s="220">
        <v>40000</v>
      </c>
      <c r="G30" s="220">
        <v>36000</v>
      </c>
      <c r="H30" s="220">
        <v>4000</v>
      </c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17"/>
      <c r="Z30" s="217">
        <v>8325</v>
      </c>
      <c r="AA30" s="213"/>
    </row>
    <row r="31" spans="1:27" ht="38.25">
      <c r="A31" s="209" t="s">
        <v>246</v>
      </c>
      <c r="B31" s="210" t="s">
        <v>267</v>
      </c>
      <c r="C31" s="211"/>
      <c r="D31" s="211"/>
      <c r="E31" s="219" t="s">
        <v>239</v>
      </c>
      <c r="F31" s="225">
        <f t="shared" ref="F31:Y31" si="6">SUM(F32)</f>
        <v>0</v>
      </c>
      <c r="G31" s="225">
        <f t="shared" si="6"/>
        <v>0</v>
      </c>
      <c r="H31" s="225">
        <f t="shared" si="6"/>
        <v>0</v>
      </c>
      <c r="I31" s="225">
        <f t="shared" si="6"/>
        <v>0</v>
      </c>
      <c r="J31" s="225">
        <f t="shared" si="6"/>
        <v>0</v>
      </c>
      <c r="K31" s="225">
        <f t="shared" si="6"/>
        <v>0</v>
      </c>
      <c r="L31" s="225">
        <f t="shared" si="6"/>
        <v>0</v>
      </c>
      <c r="M31" s="225">
        <f t="shared" si="6"/>
        <v>0</v>
      </c>
      <c r="N31" s="225">
        <f t="shared" si="6"/>
        <v>0</v>
      </c>
      <c r="O31" s="225">
        <f t="shared" si="6"/>
        <v>0</v>
      </c>
      <c r="P31" s="225">
        <f t="shared" si="6"/>
        <v>0</v>
      </c>
      <c r="Q31" s="225">
        <f t="shared" si="6"/>
        <v>0</v>
      </c>
      <c r="R31" s="225">
        <f t="shared" si="6"/>
        <v>0</v>
      </c>
      <c r="S31" s="225">
        <f t="shared" si="6"/>
        <v>0</v>
      </c>
      <c r="T31" s="225">
        <f t="shared" si="6"/>
        <v>0</v>
      </c>
      <c r="U31" s="225">
        <f t="shared" si="6"/>
        <v>0</v>
      </c>
      <c r="V31" s="225">
        <f t="shared" si="6"/>
        <v>0</v>
      </c>
      <c r="W31" s="225">
        <f t="shared" si="6"/>
        <v>0</v>
      </c>
      <c r="X31" s="225">
        <f t="shared" si="6"/>
        <v>0</v>
      </c>
      <c r="Y31" s="225">
        <f t="shared" si="6"/>
        <v>0</v>
      </c>
      <c r="Z31" s="225">
        <f>SUM(Z32)</f>
        <v>3500</v>
      </c>
      <c r="AA31" s="221"/>
    </row>
    <row r="32" spans="1:27" ht="31.5" customHeight="1">
      <c r="A32" s="209"/>
      <c r="B32" s="194" t="s">
        <v>275</v>
      </c>
      <c r="C32" s="195" t="s">
        <v>277</v>
      </c>
      <c r="D32" s="211"/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25"/>
      <c r="Z32" s="226">
        <v>3500</v>
      </c>
      <c r="AA32" s="221"/>
    </row>
    <row r="33" spans="1:27" ht="25.5">
      <c r="A33" s="209" t="s">
        <v>246</v>
      </c>
      <c r="B33" s="210" t="s">
        <v>247</v>
      </c>
      <c r="C33" s="211" t="s">
        <v>235</v>
      </c>
      <c r="D33" s="211"/>
      <c r="E33" s="219" t="s">
        <v>239</v>
      </c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25"/>
      <c r="Z33" s="227"/>
      <c r="AA33" s="221"/>
    </row>
    <row r="34" spans="1:27" ht="15.75">
      <c r="A34" s="228"/>
      <c r="B34" s="229"/>
      <c r="C34" s="230"/>
      <c r="D34" s="230"/>
      <c r="E34" s="230"/>
      <c r="F34" s="231"/>
      <c r="G34" s="231"/>
      <c r="H34" s="231"/>
      <c r="I34" s="231"/>
      <c r="J34" s="231"/>
      <c r="K34" s="274" t="s">
        <v>124</v>
      </c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</row>
  </sheetData>
  <mergeCells count="31">
    <mergeCell ref="K34:AA34"/>
    <mergeCell ref="J8:J11"/>
    <mergeCell ref="K8:K11"/>
    <mergeCell ref="L8:M8"/>
    <mergeCell ref="R8:T8"/>
    <mergeCell ref="S9:T9"/>
    <mergeCell ref="U6:X11"/>
    <mergeCell ref="Y6:Y11"/>
    <mergeCell ref="Z6:Z11"/>
    <mergeCell ref="AA6:AA11"/>
    <mergeCell ref="L9:L11"/>
    <mergeCell ref="M9:M11"/>
    <mergeCell ref="R9:R11"/>
    <mergeCell ref="N6:Q11"/>
    <mergeCell ref="R6:T7"/>
    <mergeCell ref="K6:M7"/>
    <mergeCell ref="S10:S11"/>
    <mergeCell ref="T10:T11"/>
    <mergeCell ref="A6:A11"/>
    <mergeCell ref="B6:B11"/>
    <mergeCell ref="C6:C11"/>
    <mergeCell ref="D6:H7"/>
    <mergeCell ref="I6:J7"/>
    <mergeCell ref="D8:D11"/>
    <mergeCell ref="E8:E11"/>
    <mergeCell ref="F8:H8"/>
    <mergeCell ref="I8:I11"/>
    <mergeCell ref="F9:F11"/>
    <mergeCell ref="G9:H9"/>
    <mergeCell ref="G10:G11"/>
    <mergeCell ref="H10:H11"/>
  </mergeCells>
  <pageMargins left="0.3" right="0.25" top="0.59" bottom="0.3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36"/>
  <sheetViews>
    <sheetView workbookViewId="0">
      <selection activeCell="C14" sqref="C14"/>
    </sheetView>
  </sheetViews>
  <sheetFormatPr defaultRowHeight="12.75"/>
  <cols>
    <col min="1" max="1" width="7.5703125" style="139" customWidth="1"/>
    <col min="2" max="2" width="59.85546875" style="139" customWidth="1"/>
    <col min="3" max="3" width="19.140625" style="139" customWidth="1"/>
    <col min="4" max="4" width="10.140625" style="139" bestFit="1" customWidth="1"/>
    <col min="5" max="5" width="9.140625" style="139"/>
    <col min="6" max="6" width="14.140625" style="139" customWidth="1"/>
    <col min="7" max="255" width="9.140625" style="139"/>
    <col min="256" max="256" width="7.5703125" style="139" customWidth="1"/>
    <col min="257" max="257" width="49.7109375" style="139" customWidth="1"/>
    <col min="258" max="258" width="19.140625" style="139" customWidth="1"/>
    <col min="259" max="259" width="13.7109375" style="139" customWidth="1"/>
    <col min="260" max="260" width="10.140625" style="139" bestFit="1" customWidth="1"/>
    <col min="261" max="261" width="9.140625" style="139"/>
    <col min="262" max="262" width="14.140625" style="139" customWidth="1"/>
    <col min="263" max="511" width="9.140625" style="139"/>
    <col min="512" max="512" width="7.5703125" style="139" customWidth="1"/>
    <col min="513" max="513" width="49.7109375" style="139" customWidth="1"/>
    <col min="514" max="514" width="19.140625" style="139" customWidth="1"/>
    <col min="515" max="515" width="13.7109375" style="139" customWidth="1"/>
    <col min="516" max="516" width="10.140625" style="139" bestFit="1" customWidth="1"/>
    <col min="517" max="517" width="9.140625" style="139"/>
    <col min="518" max="518" width="14.140625" style="139" customWidth="1"/>
    <col min="519" max="767" width="9.140625" style="139"/>
    <col min="768" max="768" width="7.5703125" style="139" customWidth="1"/>
    <col min="769" max="769" width="49.7109375" style="139" customWidth="1"/>
    <col min="770" max="770" width="19.140625" style="139" customWidth="1"/>
    <col min="771" max="771" width="13.7109375" style="139" customWidth="1"/>
    <col min="772" max="772" width="10.140625" style="139" bestFit="1" customWidth="1"/>
    <col min="773" max="773" width="9.140625" style="139"/>
    <col min="774" max="774" width="14.140625" style="139" customWidth="1"/>
    <col min="775" max="1023" width="9.140625" style="139"/>
    <col min="1024" max="1024" width="7.5703125" style="139" customWidth="1"/>
    <col min="1025" max="1025" width="49.7109375" style="139" customWidth="1"/>
    <col min="1026" max="1026" width="19.140625" style="139" customWidth="1"/>
    <col min="1027" max="1027" width="13.7109375" style="139" customWidth="1"/>
    <col min="1028" max="1028" width="10.140625" style="139" bestFit="1" customWidth="1"/>
    <col min="1029" max="1029" width="9.140625" style="139"/>
    <col min="1030" max="1030" width="14.140625" style="139" customWidth="1"/>
    <col min="1031" max="1279" width="9.140625" style="139"/>
    <col min="1280" max="1280" width="7.5703125" style="139" customWidth="1"/>
    <col min="1281" max="1281" width="49.7109375" style="139" customWidth="1"/>
    <col min="1282" max="1282" width="19.140625" style="139" customWidth="1"/>
    <col min="1283" max="1283" width="13.7109375" style="139" customWidth="1"/>
    <col min="1284" max="1284" width="10.140625" style="139" bestFit="1" customWidth="1"/>
    <col min="1285" max="1285" width="9.140625" style="139"/>
    <col min="1286" max="1286" width="14.140625" style="139" customWidth="1"/>
    <col min="1287" max="1535" width="9.140625" style="139"/>
    <col min="1536" max="1536" width="7.5703125" style="139" customWidth="1"/>
    <col min="1537" max="1537" width="49.7109375" style="139" customWidth="1"/>
    <col min="1538" max="1538" width="19.140625" style="139" customWidth="1"/>
    <col min="1539" max="1539" width="13.7109375" style="139" customWidth="1"/>
    <col min="1540" max="1540" width="10.140625" style="139" bestFit="1" customWidth="1"/>
    <col min="1541" max="1541" width="9.140625" style="139"/>
    <col min="1542" max="1542" width="14.140625" style="139" customWidth="1"/>
    <col min="1543" max="1791" width="9.140625" style="139"/>
    <col min="1792" max="1792" width="7.5703125" style="139" customWidth="1"/>
    <col min="1793" max="1793" width="49.7109375" style="139" customWidth="1"/>
    <col min="1794" max="1794" width="19.140625" style="139" customWidth="1"/>
    <col min="1795" max="1795" width="13.7109375" style="139" customWidth="1"/>
    <col min="1796" max="1796" width="10.140625" style="139" bestFit="1" customWidth="1"/>
    <col min="1797" max="1797" width="9.140625" style="139"/>
    <col min="1798" max="1798" width="14.140625" style="139" customWidth="1"/>
    <col min="1799" max="2047" width="9.140625" style="139"/>
    <col min="2048" max="2048" width="7.5703125" style="139" customWidth="1"/>
    <col min="2049" max="2049" width="49.7109375" style="139" customWidth="1"/>
    <col min="2050" max="2050" width="19.140625" style="139" customWidth="1"/>
    <col min="2051" max="2051" width="13.7109375" style="139" customWidth="1"/>
    <col min="2052" max="2052" width="10.140625" style="139" bestFit="1" customWidth="1"/>
    <col min="2053" max="2053" width="9.140625" style="139"/>
    <col min="2054" max="2054" width="14.140625" style="139" customWidth="1"/>
    <col min="2055" max="2303" width="9.140625" style="139"/>
    <col min="2304" max="2304" width="7.5703125" style="139" customWidth="1"/>
    <col min="2305" max="2305" width="49.7109375" style="139" customWidth="1"/>
    <col min="2306" max="2306" width="19.140625" style="139" customWidth="1"/>
    <col min="2307" max="2307" width="13.7109375" style="139" customWidth="1"/>
    <col min="2308" max="2308" width="10.140625" style="139" bestFit="1" customWidth="1"/>
    <col min="2309" max="2309" width="9.140625" style="139"/>
    <col min="2310" max="2310" width="14.140625" style="139" customWidth="1"/>
    <col min="2311" max="2559" width="9.140625" style="139"/>
    <col min="2560" max="2560" width="7.5703125" style="139" customWidth="1"/>
    <col min="2561" max="2561" width="49.7109375" style="139" customWidth="1"/>
    <col min="2562" max="2562" width="19.140625" style="139" customWidth="1"/>
    <col min="2563" max="2563" width="13.7109375" style="139" customWidth="1"/>
    <col min="2564" max="2564" width="10.140625" style="139" bestFit="1" customWidth="1"/>
    <col min="2565" max="2565" width="9.140625" style="139"/>
    <col min="2566" max="2566" width="14.140625" style="139" customWidth="1"/>
    <col min="2567" max="2815" width="9.140625" style="139"/>
    <col min="2816" max="2816" width="7.5703125" style="139" customWidth="1"/>
    <col min="2817" max="2817" width="49.7109375" style="139" customWidth="1"/>
    <col min="2818" max="2818" width="19.140625" style="139" customWidth="1"/>
    <col min="2819" max="2819" width="13.7109375" style="139" customWidth="1"/>
    <col min="2820" max="2820" width="10.140625" style="139" bestFit="1" customWidth="1"/>
    <col min="2821" max="2821" width="9.140625" style="139"/>
    <col min="2822" max="2822" width="14.140625" style="139" customWidth="1"/>
    <col min="2823" max="3071" width="9.140625" style="139"/>
    <col min="3072" max="3072" width="7.5703125" style="139" customWidth="1"/>
    <col min="3073" max="3073" width="49.7109375" style="139" customWidth="1"/>
    <col min="3074" max="3074" width="19.140625" style="139" customWidth="1"/>
    <col min="3075" max="3075" width="13.7109375" style="139" customWidth="1"/>
    <col min="3076" max="3076" width="10.140625" style="139" bestFit="1" customWidth="1"/>
    <col min="3077" max="3077" width="9.140625" style="139"/>
    <col min="3078" max="3078" width="14.140625" style="139" customWidth="1"/>
    <col min="3079" max="3327" width="9.140625" style="139"/>
    <col min="3328" max="3328" width="7.5703125" style="139" customWidth="1"/>
    <col min="3329" max="3329" width="49.7109375" style="139" customWidth="1"/>
    <col min="3330" max="3330" width="19.140625" style="139" customWidth="1"/>
    <col min="3331" max="3331" width="13.7109375" style="139" customWidth="1"/>
    <col min="3332" max="3332" width="10.140625" style="139" bestFit="1" customWidth="1"/>
    <col min="3333" max="3333" width="9.140625" style="139"/>
    <col min="3334" max="3334" width="14.140625" style="139" customWidth="1"/>
    <col min="3335" max="3583" width="9.140625" style="139"/>
    <col min="3584" max="3584" width="7.5703125" style="139" customWidth="1"/>
    <col min="3585" max="3585" width="49.7109375" style="139" customWidth="1"/>
    <col min="3586" max="3586" width="19.140625" style="139" customWidth="1"/>
    <col min="3587" max="3587" width="13.7109375" style="139" customWidth="1"/>
    <col min="3588" max="3588" width="10.140625" style="139" bestFit="1" customWidth="1"/>
    <col min="3589" max="3589" width="9.140625" style="139"/>
    <col min="3590" max="3590" width="14.140625" style="139" customWidth="1"/>
    <col min="3591" max="3839" width="9.140625" style="139"/>
    <col min="3840" max="3840" width="7.5703125" style="139" customWidth="1"/>
    <col min="3841" max="3841" width="49.7109375" style="139" customWidth="1"/>
    <col min="3842" max="3842" width="19.140625" style="139" customWidth="1"/>
    <col min="3843" max="3843" width="13.7109375" style="139" customWidth="1"/>
    <col min="3844" max="3844" width="10.140625" style="139" bestFit="1" customWidth="1"/>
    <col min="3845" max="3845" width="9.140625" style="139"/>
    <col min="3846" max="3846" width="14.140625" style="139" customWidth="1"/>
    <col min="3847" max="4095" width="9.140625" style="139"/>
    <col min="4096" max="4096" width="7.5703125" style="139" customWidth="1"/>
    <col min="4097" max="4097" width="49.7109375" style="139" customWidth="1"/>
    <col min="4098" max="4098" width="19.140625" style="139" customWidth="1"/>
    <col min="4099" max="4099" width="13.7109375" style="139" customWidth="1"/>
    <col min="4100" max="4100" width="10.140625" style="139" bestFit="1" customWidth="1"/>
    <col min="4101" max="4101" width="9.140625" style="139"/>
    <col min="4102" max="4102" width="14.140625" style="139" customWidth="1"/>
    <col min="4103" max="4351" width="9.140625" style="139"/>
    <col min="4352" max="4352" width="7.5703125" style="139" customWidth="1"/>
    <col min="4353" max="4353" width="49.7109375" style="139" customWidth="1"/>
    <col min="4354" max="4354" width="19.140625" style="139" customWidth="1"/>
    <col min="4355" max="4355" width="13.7109375" style="139" customWidth="1"/>
    <col min="4356" max="4356" width="10.140625" style="139" bestFit="1" customWidth="1"/>
    <col min="4357" max="4357" width="9.140625" style="139"/>
    <col min="4358" max="4358" width="14.140625" style="139" customWidth="1"/>
    <col min="4359" max="4607" width="9.140625" style="139"/>
    <col min="4608" max="4608" width="7.5703125" style="139" customWidth="1"/>
    <col min="4609" max="4609" width="49.7109375" style="139" customWidth="1"/>
    <col min="4610" max="4610" width="19.140625" style="139" customWidth="1"/>
    <col min="4611" max="4611" width="13.7109375" style="139" customWidth="1"/>
    <col min="4612" max="4612" width="10.140625" style="139" bestFit="1" customWidth="1"/>
    <col min="4613" max="4613" width="9.140625" style="139"/>
    <col min="4614" max="4614" width="14.140625" style="139" customWidth="1"/>
    <col min="4615" max="4863" width="9.140625" style="139"/>
    <col min="4864" max="4864" width="7.5703125" style="139" customWidth="1"/>
    <col min="4865" max="4865" width="49.7109375" style="139" customWidth="1"/>
    <col min="4866" max="4866" width="19.140625" style="139" customWidth="1"/>
    <col min="4867" max="4867" width="13.7109375" style="139" customWidth="1"/>
    <col min="4868" max="4868" width="10.140625" style="139" bestFit="1" customWidth="1"/>
    <col min="4869" max="4869" width="9.140625" style="139"/>
    <col min="4870" max="4870" width="14.140625" style="139" customWidth="1"/>
    <col min="4871" max="5119" width="9.140625" style="139"/>
    <col min="5120" max="5120" width="7.5703125" style="139" customWidth="1"/>
    <col min="5121" max="5121" width="49.7109375" style="139" customWidth="1"/>
    <col min="5122" max="5122" width="19.140625" style="139" customWidth="1"/>
    <col min="5123" max="5123" width="13.7109375" style="139" customWidth="1"/>
    <col min="5124" max="5124" width="10.140625" style="139" bestFit="1" customWidth="1"/>
    <col min="5125" max="5125" width="9.140625" style="139"/>
    <col min="5126" max="5126" width="14.140625" style="139" customWidth="1"/>
    <col min="5127" max="5375" width="9.140625" style="139"/>
    <col min="5376" max="5376" width="7.5703125" style="139" customWidth="1"/>
    <col min="5377" max="5377" width="49.7109375" style="139" customWidth="1"/>
    <col min="5378" max="5378" width="19.140625" style="139" customWidth="1"/>
    <col min="5379" max="5379" width="13.7109375" style="139" customWidth="1"/>
    <col min="5380" max="5380" width="10.140625" style="139" bestFit="1" customWidth="1"/>
    <col min="5381" max="5381" width="9.140625" style="139"/>
    <col min="5382" max="5382" width="14.140625" style="139" customWidth="1"/>
    <col min="5383" max="5631" width="9.140625" style="139"/>
    <col min="5632" max="5632" width="7.5703125" style="139" customWidth="1"/>
    <col min="5633" max="5633" width="49.7109375" style="139" customWidth="1"/>
    <col min="5634" max="5634" width="19.140625" style="139" customWidth="1"/>
    <col min="5635" max="5635" width="13.7109375" style="139" customWidth="1"/>
    <col min="5636" max="5636" width="10.140625" style="139" bestFit="1" customWidth="1"/>
    <col min="5637" max="5637" width="9.140625" style="139"/>
    <col min="5638" max="5638" width="14.140625" style="139" customWidth="1"/>
    <col min="5639" max="5887" width="9.140625" style="139"/>
    <col min="5888" max="5888" width="7.5703125" style="139" customWidth="1"/>
    <col min="5889" max="5889" width="49.7109375" style="139" customWidth="1"/>
    <col min="5890" max="5890" width="19.140625" style="139" customWidth="1"/>
    <col min="5891" max="5891" width="13.7109375" style="139" customWidth="1"/>
    <col min="5892" max="5892" width="10.140625" style="139" bestFit="1" customWidth="1"/>
    <col min="5893" max="5893" width="9.140625" style="139"/>
    <col min="5894" max="5894" width="14.140625" style="139" customWidth="1"/>
    <col min="5895" max="6143" width="9.140625" style="139"/>
    <col min="6144" max="6144" width="7.5703125" style="139" customWidth="1"/>
    <col min="6145" max="6145" width="49.7109375" style="139" customWidth="1"/>
    <col min="6146" max="6146" width="19.140625" style="139" customWidth="1"/>
    <col min="6147" max="6147" width="13.7109375" style="139" customWidth="1"/>
    <col min="6148" max="6148" width="10.140625" style="139" bestFit="1" customWidth="1"/>
    <col min="6149" max="6149" width="9.140625" style="139"/>
    <col min="6150" max="6150" width="14.140625" style="139" customWidth="1"/>
    <col min="6151" max="6399" width="9.140625" style="139"/>
    <col min="6400" max="6400" width="7.5703125" style="139" customWidth="1"/>
    <col min="6401" max="6401" width="49.7109375" style="139" customWidth="1"/>
    <col min="6402" max="6402" width="19.140625" style="139" customWidth="1"/>
    <col min="6403" max="6403" width="13.7109375" style="139" customWidth="1"/>
    <col min="6404" max="6404" width="10.140625" style="139" bestFit="1" customWidth="1"/>
    <col min="6405" max="6405" width="9.140625" style="139"/>
    <col min="6406" max="6406" width="14.140625" style="139" customWidth="1"/>
    <col min="6407" max="6655" width="9.140625" style="139"/>
    <col min="6656" max="6656" width="7.5703125" style="139" customWidth="1"/>
    <col min="6657" max="6657" width="49.7109375" style="139" customWidth="1"/>
    <col min="6658" max="6658" width="19.140625" style="139" customWidth="1"/>
    <col min="6659" max="6659" width="13.7109375" style="139" customWidth="1"/>
    <col min="6660" max="6660" width="10.140625" style="139" bestFit="1" customWidth="1"/>
    <col min="6661" max="6661" width="9.140625" style="139"/>
    <col min="6662" max="6662" width="14.140625" style="139" customWidth="1"/>
    <col min="6663" max="6911" width="9.140625" style="139"/>
    <col min="6912" max="6912" width="7.5703125" style="139" customWidth="1"/>
    <col min="6913" max="6913" width="49.7109375" style="139" customWidth="1"/>
    <col min="6914" max="6914" width="19.140625" style="139" customWidth="1"/>
    <col min="6915" max="6915" width="13.7109375" style="139" customWidth="1"/>
    <col min="6916" max="6916" width="10.140625" style="139" bestFit="1" customWidth="1"/>
    <col min="6917" max="6917" width="9.140625" style="139"/>
    <col min="6918" max="6918" width="14.140625" style="139" customWidth="1"/>
    <col min="6919" max="7167" width="9.140625" style="139"/>
    <col min="7168" max="7168" width="7.5703125" style="139" customWidth="1"/>
    <col min="7169" max="7169" width="49.7109375" style="139" customWidth="1"/>
    <col min="7170" max="7170" width="19.140625" style="139" customWidth="1"/>
    <col min="7171" max="7171" width="13.7109375" style="139" customWidth="1"/>
    <col min="7172" max="7172" width="10.140625" style="139" bestFit="1" customWidth="1"/>
    <col min="7173" max="7173" width="9.140625" style="139"/>
    <col min="7174" max="7174" width="14.140625" style="139" customWidth="1"/>
    <col min="7175" max="7423" width="9.140625" style="139"/>
    <col min="7424" max="7424" width="7.5703125" style="139" customWidth="1"/>
    <col min="7425" max="7425" width="49.7109375" style="139" customWidth="1"/>
    <col min="7426" max="7426" width="19.140625" style="139" customWidth="1"/>
    <col min="7427" max="7427" width="13.7109375" style="139" customWidth="1"/>
    <col min="7428" max="7428" width="10.140625" style="139" bestFit="1" customWidth="1"/>
    <col min="7429" max="7429" width="9.140625" style="139"/>
    <col min="7430" max="7430" width="14.140625" style="139" customWidth="1"/>
    <col min="7431" max="7679" width="9.140625" style="139"/>
    <col min="7680" max="7680" width="7.5703125" style="139" customWidth="1"/>
    <col min="7681" max="7681" width="49.7109375" style="139" customWidth="1"/>
    <col min="7682" max="7682" width="19.140625" style="139" customWidth="1"/>
    <col min="7683" max="7683" width="13.7109375" style="139" customWidth="1"/>
    <col min="7684" max="7684" width="10.140625" style="139" bestFit="1" customWidth="1"/>
    <col min="7685" max="7685" width="9.140625" style="139"/>
    <col min="7686" max="7686" width="14.140625" style="139" customWidth="1"/>
    <col min="7687" max="7935" width="9.140625" style="139"/>
    <col min="7936" max="7936" width="7.5703125" style="139" customWidth="1"/>
    <col min="7937" max="7937" width="49.7109375" style="139" customWidth="1"/>
    <col min="7938" max="7938" width="19.140625" style="139" customWidth="1"/>
    <col min="7939" max="7939" width="13.7109375" style="139" customWidth="1"/>
    <col min="7940" max="7940" width="10.140625" style="139" bestFit="1" customWidth="1"/>
    <col min="7941" max="7941" width="9.140625" style="139"/>
    <col min="7942" max="7942" width="14.140625" style="139" customWidth="1"/>
    <col min="7943" max="8191" width="9.140625" style="139"/>
    <col min="8192" max="8192" width="7.5703125" style="139" customWidth="1"/>
    <col min="8193" max="8193" width="49.7109375" style="139" customWidth="1"/>
    <col min="8194" max="8194" width="19.140625" style="139" customWidth="1"/>
    <col min="8195" max="8195" width="13.7109375" style="139" customWidth="1"/>
    <col min="8196" max="8196" width="10.140625" style="139" bestFit="1" customWidth="1"/>
    <col min="8197" max="8197" width="9.140625" style="139"/>
    <col min="8198" max="8198" width="14.140625" style="139" customWidth="1"/>
    <col min="8199" max="8447" width="9.140625" style="139"/>
    <col min="8448" max="8448" width="7.5703125" style="139" customWidth="1"/>
    <col min="8449" max="8449" width="49.7109375" style="139" customWidth="1"/>
    <col min="8450" max="8450" width="19.140625" style="139" customWidth="1"/>
    <col min="8451" max="8451" width="13.7109375" style="139" customWidth="1"/>
    <col min="8452" max="8452" width="10.140625" style="139" bestFit="1" customWidth="1"/>
    <col min="8453" max="8453" width="9.140625" style="139"/>
    <col min="8454" max="8454" width="14.140625" style="139" customWidth="1"/>
    <col min="8455" max="8703" width="9.140625" style="139"/>
    <col min="8704" max="8704" width="7.5703125" style="139" customWidth="1"/>
    <col min="8705" max="8705" width="49.7109375" style="139" customWidth="1"/>
    <col min="8706" max="8706" width="19.140625" style="139" customWidth="1"/>
    <col min="8707" max="8707" width="13.7109375" style="139" customWidth="1"/>
    <col min="8708" max="8708" width="10.140625" style="139" bestFit="1" customWidth="1"/>
    <col min="8709" max="8709" width="9.140625" style="139"/>
    <col min="8710" max="8710" width="14.140625" style="139" customWidth="1"/>
    <col min="8711" max="8959" width="9.140625" style="139"/>
    <col min="8960" max="8960" width="7.5703125" style="139" customWidth="1"/>
    <col min="8961" max="8961" width="49.7109375" style="139" customWidth="1"/>
    <col min="8962" max="8962" width="19.140625" style="139" customWidth="1"/>
    <col min="8963" max="8963" width="13.7109375" style="139" customWidth="1"/>
    <col min="8964" max="8964" width="10.140625" style="139" bestFit="1" customWidth="1"/>
    <col min="8965" max="8965" width="9.140625" style="139"/>
    <col min="8966" max="8966" width="14.140625" style="139" customWidth="1"/>
    <col min="8967" max="9215" width="9.140625" style="139"/>
    <col min="9216" max="9216" width="7.5703125" style="139" customWidth="1"/>
    <col min="9217" max="9217" width="49.7109375" style="139" customWidth="1"/>
    <col min="9218" max="9218" width="19.140625" style="139" customWidth="1"/>
    <col min="9219" max="9219" width="13.7109375" style="139" customWidth="1"/>
    <col min="9220" max="9220" width="10.140625" style="139" bestFit="1" customWidth="1"/>
    <col min="9221" max="9221" width="9.140625" style="139"/>
    <col min="9222" max="9222" width="14.140625" style="139" customWidth="1"/>
    <col min="9223" max="9471" width="9.140625" style="139"/>
    <col min="9472" max="9472" width="7.5703125" style="139" customWidth="1"/>
    <col min="9473" max="9473" width="49.7109375" style="139" customWidth="1"/>
    <col min="9474" max="9474" width="19.140625" style="139" customWidth="1"/>
    <col min="9475" max="9475" width="13.7109375" style="139" customWidth="1"/>
    <col min="9476" max="9476" width="10.140625" style="139" bestFit="1" customWidth="1"/>
    <col min="9477" max="9477" width="9.140625" style="139"/>
    <col min="9478" max="9478" width="14.140625" style="139" customWidth="1"/>
    <col min="9479" max="9727" width="9.140625" style="139"/>
    <col min="9728" max="9728" width="7.5703125" style="139" customWidth="1"/>
    <col min="9729" max="9729" width="49.7109375" style="139" customWidth="1"/>
    <col min="9730" max="9730" width="19.140625" style="139" customWidth="1"/>
    <col min="9731" max="9731" width="13.7109375" style="139" customWidth="1"/>
    <col min="9732" max="9732" width="10.140625" style="139" bestFit="1" customWidth="1"/>
    <col min="9733" max="9733" width="9.140625" style="139"/>
    <col min="9734" max="9734" width="14.140625" style="139" customWidth="1"/>
    <col min="9735" max="9983" width="9.140625" style="139"/>
    <col min="9984" max="9984" width="7.5703125" style="139" customWidth="1"/>
    <col min="9985" max="9985" width="49.7109375" style="139" customWidth="1"/>
    <col min="9986" max="9986" width="19.140625" style="139" customWidth="1"/>
    <col min="9987" max="9987" width="13.7109375" style="139" customWidth="1"/>
    <col min="9988" max="9988" width="10.140625" style="139" bestFit="1" customWidth="1"/>
    <col min="9989" max="9989" width="9.140625" style="139"/>
    <col min="9990" max="9990" width="14.140625" style="139" customWidth="1"/>
    <col min="9991" max="10239" width="9.140625" style="139"/>
    <col min="10240" max="10240" width="7.5703125" style="139" customWidth="1"/>
    <col min="10241" max="10241" width="49.7109375" style="139" customWidth="1"/>
    <col min="10242" max="10242" width="19.140625" style="139" customWidth="1"/>
    <col min="10243" max="10243" width="13.7109375" style="139" customWidth="1"/>
    <col min="10244" max="10244" width="10.140625" style="139" bestFit="1" customWidth="1"/>
    <col min="10245" max="10245" width="9.140625" style="139"/>
    <col min="10246" max="10246" width="14.140625" style="139" customWidth="1"/>
    <col min="10247" max="10495" width="9.140625" style="139"/>
    <col min="10496" max="10496" width="7.5703125" style="139" customWidth="1"/>
    <col min="10497" max="10497" width="49.7109375" style="139" customWidth="1"/>
    <col min="10498" max="10498" width="19.140625" style="139" customWidth="1"/>
    <col min="10499" max="10499" width="13.7109375" style="139" customWidth="1"/>
    <col min="10500" max="10500" width="10.140625" style="139" bestFit="1" customWidth="1"/>
    <col min="10501" max="10501" width="9.140625" style="139"/>
    <col min="10502" max="10502" width="14.140625" style="139" customWidth="1"/>
    <col min="10503" max="10751" width="9.140625" style="139"/>
    <col min="10752" max="10752" width="7.5703125" style="139" customWidth="1"/>
    <col min="10753" max="10753" width="49.7109375" style="139" customWidth="1"/>
    <col min="10754" max="10754" width="19.140625" style="139" customWidth="1"/>
    <col min="10755" max="10755" width="13.7109375" style="139" customWidth="1"/>
    <col min="10756" max="10756" width="10.140625" style="139" bestFit="1" customWidth="1"/>
    <col min="10757" max="10757" width="9.140625" style="139"/>
    <col min="10758" max="10758" width="14.140625" style="139" customWidth="1"/>
    <col min="10759" max="11007" width="9.140625" style="139"/>
    <col min="11008" max="11008" width="7.5703125" style="139" customWidth="1"/>
    <col min="11009" max="11009" width="49.7109375" style="139" customWidth="1"/>
    <col min="11010" max="11010" width="19.140625" style="139" customWidth="1"/>
    <col min="11011" max="11011" width="13.7109375" style="139" customWidth="1"/>
    <col min="11012" max="11012" width="10.140625" style="139" bestFit="1" customWidth="1"/>
    <col min="11013" max="11013" width="9.140625" style="139"/>
    <col min="11014" max="11014" width="14.140625" style="139" customWidth="1"/>
    <col min="11015" max="11263" width="9.140625" style="139"/>
    <col min="11264" max="11264" width="7.5703125" style="139" customWidth="1"/>
    <col min="11265" max="11265" width="49.7109375" style="139" customWidth="1"/>
    <col min="11266" max="11266" width="19.140625" style="139" customWidth="1"/>
    <col min="11267" max="11267" width="13.7109375" style="139" customWidth="1"/>
    <col min="11268" max="11268" width="10.140625" style="139" bestFit="1" customWidth="1"/>
    <col min="11269" max="11269" width="9.140625" style="139"/>
    <col min="11270" max="11270" width="14.140625" style="139" customWidth="1"/>
    <col min="11271" max="11519" width="9.140625" style="139"/>
    <col min="11520" max="11520" width="7.5703125" style="139" customWidth="1"/>
    <col min="11521" max="11521" width="49.7109375" style="139" customWidth="1"/>
    <col min="11522" max="11522" width="19.140625" style="139" customWidth="1"/>
    <col min="11523" max="11523" width="13.7109375" style="139" customWidth="1"/>
    <col min="11524" max="11524" width="10.140625" style="139" bestFit="1" customWidth="1"/>
    <col min="11525" max="11525" width="9.140625" style="139"/>
    <col min="11526" max="11526" width="14.140625" style="139" customWidth="1"/>
    <col min="11527" max="11775" width="9.140625" style="139"/>
    <col min="11776" max="11776" width="7.5703125" style="139" customWidth="1"/>
    <col min="11777" max="11777" width="49.7109375" style="139" customWidth="1"/>
    <col min="11778" max="11778" width="19.140625" style="139" customWidth="1"/>
    <col min="11779" max="11779" width="13.7109375" style="139" customWidth="1"/>
    <col min="11780" max="11780" width="10.140625" style="139" bestFit="1" customWidth="1"/>
    <col min="11781" max="11781" width="9.140625" style="139"/>
    <col min="11782" max="11782" width="14.140625" style="139" customWidth="1"/>
    <col min="11783" max="12031" width="9.140625" style="139"/>
    <col min="12032" max="12032" width="7.5703125" style="139" customWidth="1"/>
    <col min="12033" max="12033" width="49.7109375" style="139" customWidth="1"/>
    <col min="12034" max="12034" width="19.140625" style="139" customWidth="1"/>
    <col min="12035" max="12035" width="13.7109375" style="139" customWidth="1"/>
    <col min="12036" max="12036" width="10.140625" style="139" bestFit="1" customWidth="1"/>
    <col min="12037" max="12037" width="9.140625" style="139"/>
    <col min="12038" max="12038" width="14.140625" style="139" customWidth="1"/>
    <col min="12039" max="12287" width="9.140625" style="139"/>
    <col min="12288" max="12288" width="7.5703125" style="139" customWidth="1"/>
    <col min="12289" max="12289" width="49.7109375" style="139" customWidth="1"/>
    <col min="12290" max="12290" width="19.140625" style="139" customWidth="1"/>
    <col min="12291" max="12291" width="13.7109375" style="139" customWidth="1"/>
    <col min="12292" max="12292" width="10.140625" style="139" bestFit="1" customWidth="1"/>
    <col min="12293" max="12293" width="9.140625" style="139"/>
    <col min="12294" max="12294" width="14.140625" style="139" customWidth="1"/>
    <col min="12295" max="12543" width="9.140625" style="139"/>
    <col min="12544" max="12544" width="7.5703125" style="139" customWidth="1"/>
    <col min="12545" max="12545" width="49.7109375" style="139" customWidth="1"/>
    <col min="12546" max="12546" width="19.140625" style="139" customWidth="1"/>
    <col min="12547" max="12547" width="13.7109375" style="139" customWidth="1"/>
    <col min="12548" max="12548" width="10.140625" style="139" bestFit="1" customWidth="1"/>
    <col min="12549" max="12549" width="9.140625" style="139"/>
    <col min="12550" max="12550" width="14.140625" style="139" customWidth="1"/>
    <col min="12551" max="12799" width="9.140625" style="139"/>
    <col min="12800" max="12800" width="7.5703125" style="139" customWidth="1"/>
    <col min="12801" max="12801" width="49.7109375" style="139" customWidth="1"/>
    <col min="12802" max="12802" width="19.140625" style="139" customWidth="1"/>
    <col min="12803" max="12803" width="13.7109375" style="139" customWidth="1"/>
    <col min="12804" max="12804" width="10.140625" style="139" bestFit="1" customWidth="1"/>
    <col min="12805" max="12805" width="9.140625" style="139"/>
    <col min="12806" max="12806" width="14.140625" style="139" customWidth="1"/>
    <col min="12807" max="13055" width="9.140625" style="139"/>
    <col min="13056" max="13056" width="7.5703125" style="139" customWidth="1"/>
    <col min="13057" max="13057" width="49.7109375" style="139" customWidth="1"/>
    <col min="13058" max="13058" width="19.140625" style="139" customWidth="1"/>
    <col min="13059" max="13059" width="13.7109375" style="139" customWidth="1"/>
    <col min="13060" max="13060" width="10.140625" style="139" bestFit="1" customWidth="1"/>
    <col min="13061" max="13061" width="9.140625" style="139"/>
    <col min="13062" max="13062" width="14.140625" style="139" customWidth="1"/>
    <col min="13063" max="13311" width="9.140625" style="139"/>
    <col min="13312" max="13312" width="7.5703125" style="139" customWidth="1"/>
    <col min="13313" max="13313" width="49.7109375" style="139" customWidth="1"/>
    <col min="13314" max="13314" width="19.140625" style="139" customWidth="1"/>
    <col min="13315" max="13315" width="13.7109375" style="139" customWidth="1"/>
    <col min="13316" max="13316" width="10.140625" style="139" bestFit="1" customWidth="1"/>
    <col min="13317" max="13317" width="9.140625" style="139"/>
    <col min="13318" max="13318" width="14.140625" style="139" customWidth="1"/>
    <col min="13319" max="13567" width="9.140625" style="139"/>
    <col min="13568" max="13568" width="7.5703125" style="139" customWidth="1"/>
    <col min="13569" max="13569" width="49.7109375" style="139" customWidth="1"/>
    <col min="13570" max="13570" width="19.140625" style="139" customWidth="1"/>
    <col min="13571" max="13571" width="13.7109375" style="139" customWidth="1"/>
    <col min="13572" max="13572" width="10.140625" style="139" bestFit="1" customWidth="1"/>
    <col min="13573" max="13573" width="9.140625" style="139"/>
    <col min="13574" max="13574" width="14.140625" style="139" customWidth="1"/>
    <col min="13575" max="13823" width="9.140625" style="139"/>
    <col min="13824" max="13824" width="7.5703125" style="139" customWidth="1"/>
    <col min="13825" max="13825" width="49.7109375" style="139" customWidth="1"/>
    <col min="13826" max="13826" width="19.140625" style="139" customWidth="1"/>
    <col min="13827" max="13827" width="13.7109375" style="139" customWidth="1"/>
    <col min="13828" max="13828" width="10.140625" style="139" bestFit="1" customWidth="1"/>
    <col min="13829" max="13829" width="9.140625" style="139"/>
    <col min="13830" max="13830" width="14.140625" style="139" customWidth="1"/>
    <col min="13831" max="14079" width="9.140625" style="139"/>
    <col min="14080" max="14080" width="7.5703125" style="139" customWidth="1"/>
    <col min="14081" max="14081" width="49.7109375" style="139" customWidth="1"/>
    <col min="14082" max="14082" width="19.140625" style="139" customWidth="1"/>
    <col min="14083" max="14083" width="13.7109375" style="139" customWidth="1"/>
    <col min="14084" max="14084" width="10.140625" style="139" bestFit="1" customWidth="1"/>
    <col min="14085" max="14085" width="9.140625" style="139"/>
    <col min="14086" max="14086" width="14.140625" style="139" customWidth="1"/>
    <col min="14087" max="14335" width="9.140625" style="139"/>
    <col min="14336" max="14336" width="7.5703125" style="139" customWidth="1"/>
    <col min="14337" max="14337" width="49.7109375" style="139" customWidth="1"/>
    <col min="14338" max="14338" width="19.140625" style="139" customWidth="1"/>
    <col min="14339" max="14339" width="13.7109375" style="139" customWidth="1"/>
    <col min="14340" max="14340" width="10.140625" style="139" bestFit="1" customWidth="1"/>
    <col min="14341" max="14341" width="9.140625" style="139"/>
    <col min="14342" max="14342" width="14.140625" style="139" customWidth="1"/>
    <col min="14343" max="14591" width="9.140625" style="139"/>
    <col min="14592" max="14592" width="7.5703125" style="139" customWidth="1"/>
    <col min="14593" max="14593" width="49.7109375" style="139" customWidth="1"/>
    <col min="14594" max="14594" width="19.140625" style="139" customWidth="1"/>
    <col min="14595" max="14595" width="13.7109375" style="139" customWidth="1"/>
    <col min="14596" max="14596" width="10.140625" style="139" bestFit="1" customWidth="1"/>
    <col min="14597" max="14597" width="9.140625" style="139"/>
    <col min="14598" max="14598" width="14.140625" style="139" customWidth="1"/>
    <col min="14599" max="14847" width="9.140625" style="139"/>
    <col min="14848" max="14848" width="7.5703125" style="139" customWidth="1"/>
    <col min="14849" max="14849" width="49.7109375" style="139" customWidth="1"/>
    <col min="14850" max="14850" width="19.140625" style="139" customWidth="1"/>
    <col min="14851" max="14851" width="13.7109375" style="139" customWidth="1"/>
    <col min="14852" max="14852" width="10.140625" style="139" bestFit="1" customWidth="1"/>
    <col min="14853" max="14853" width="9.140625" style="139"/>
    <col min="14854" max="14854" width="14.140625" style="139" customWidth="1"/>
    <col min="14855" max="15103" width="9.140625" style="139"/>
    <col min="15104" max="15104" width="7.5703125" style="139" customWidth="1"/>
    <col min="15105" max="15105" width="49.7109375" style="139" customWidth="1"/>
    <col min="15106" max="15106" width="19.140625" style="139" customWidth="1"/>
    <col min="15107" max="15107" width="13.7109375" style="139" customWidth="1"/>
    <col min="15108" max="15108" width="10.140625" style="139" bestFit="1" customWidth="1"/>
    <col min="15109" max="15109" width="9.140625" style="139"/>
    <col min="15110" max="15110" width="14.140625" style="139" customWidth="1"/>
    <col min="15111" max="15359" width="9.140625" style="139"/>
    <col min="15360" max="15360" width="7.5703125" style="139" customWidth="1"/>
    <col min="15361" max="15361" width="49.7109375" style="139" customWidth="1"/>
    <col min="15362" max="15362" width="19.140625" style="139" customWidth="1"/>
    <col min="15363" max="15363" width="13.7109375" style="139" customWidth="1"/>
    <col min="15364" max="15364" width="10.140625" style="139" bestFit="1" customWidth="1"/>
    <col min="15365" max="15365" width="9.140625" style="139"/>
    <col min="15366" max="15366" width="14.140625" style="139" customWidth="1"/>
    <col min="15367" max="15615" width="9.140625" style="139"/>
    <col min="15616" max="15616" width="7.5703125" style="139" customWidth="1"/>
    <col min="15617" max="15617" width="49.7109375" style="139" customWidth="1"/>
    <col min="15618" max="15618" width="19.140625" style="139" customWidth="1"/>
    <col min="15619" max="15619" width="13.7109375" style="139" customWidth="1"/>
    <col min="15620" max="15620" width="10.140625" style="139" bestFit="1" customWidth="1"/>
    <col min="15621" max="15621" width="9.140625" style="139"/>
    <col min="15622" max="15622" width="14.140625" style="139" customWidth="1"/>
    <col min="15623" max="15871" width="9.140625" style="139"/>
    <col min="15872" max="15872" width="7.5703125" style="139" customWidth="1"/>
    <col min="15873" max="15873" width="49.7109375" style="139" customWidth="1"/>
    <col min="15874" max="15874" width="19.140625" style="139" customWidth="1"/>
    <col min="15875" max="15875" width="13.7109375" style="139" customWidth="1"/>
    <col min="15876" max="15876" width="10.140625" style="139" bestFit="1" customWidth="1"/>
    <col min="15877" max="15877" width="9.140625" style="139"/>
    <col min="15878" max="15878" width="14.140625" style="139" customWidth="1"/>
    <col min="15879" max="16127" width="9.140625" style="139"/>
    <col min="16128" max="16128" width="7.5703125" style="139" customWidth="1"/>
    <col min="16129" max="16129" width="49.7109375" style="139" customWidth="1"/>
    <col min="16130" max="16130" width="19.140625" style="139" customWidth="1"/>
    <col min="16131" max="16131" width="13.7109375" style="139" customWidth="1"/>
    <col min="16132" max="16132" width="10.140625" style="139" bestFit="1" customWidth="1"/>
    <col min="16133" max="16133" width="9.140625" style="139"/>
    <col min="16134" max="16134" width="14.140625" style="139" customWidth="1"/>
    <col min="16135" max="16384" width="9.140625" style="139"/>
  </cols>
  <sheetData>
    <row r="1" spans="1:6" ht="16.5">
      <c r="A1" s="134" t="s">
        <v>146</v>
      </c>
      <c r="B1" s="118"/>
      <c r="C1" s="143" t="s">
        <v>145</v>
      </c>
    </row>
    <row r="2" spans="1:6" ht="16.5">
      <c r="A2" s="142" t="s">
        <v>147</v>
      </c>
      <c r="B2" s="142"/>
    </row>
    <row r="3" spans="1:6" ht="16.5">
      <c r="A3" s="142"/>
      <c r="B3" s="142"/>
      <c r="C3" s="143"/>
    </row>
    <row r="4" spans="1:6" ht="16.5">
      <c r="A4" s="232" t="s">
        <v>252</v>
      </c>
      <c r="B4" s="232"/>
      <c r="C4" s="232"/>
    </row>
    <row r="5" spans="1:6" s="140" customFormat="1" ht="16.5" customHeight="1">
      <c r="A5" s="233" t="s">
        <v>148</v>
      </c>
      <c r="B5" s="233"/>
      <c r="C5" s="233"/>
    </row>
    <row r="6" spans="1:6" s="140" customFormat="1" ht="16.5" customHeight="1">
      <c r="A6" s="136"/>
      <c r="B6" s="136"/>
      <c r="C6" s="136"/>
    </row>
    <row r="7" spans="1:6" ht="15.75">
      <c r="A7" s="119"/>
      <c r="B7" s="118"/>
      <c r="C7" s="138" t="s">
        <v>249</v>
      </c>
    </row>
    <row r="8" spans="1:6" ht="19.5" customHeight="1">
      <c r="A8" s="120" t="s">
        <v>137</v>
      </c>
      <c r="B8" s="120" t="s">
        <v>35</v>
      </c>
      <c r="C8" s="120" t="s">
        <v>134</v>
      </c>
    </row>
    <row r="9" spans="1:6" ht="19.5" customHeight="1">
      <c r="A9" s="126" t="s">
        <v>2</v>
      </c>
      <c r="B9" s="127" t="s">
        <v>4</v>
      </c>
      <c r="C9" s="127">
        <f>C10+C13</f>
        <v>592438000</v>
      </c>
      <c r="F9" s="141"/>
    </row>
    <row r="10" spans="1:6" s="144" customFormat="1" ht="19.5" customHeight="1">
      <c r="A10" s="126" t="s">
        <v>5</v>
      </c>
      <c r="B10" s="127" t="s">
        <v>138</v>
      </c>
      <c r="C10" s="127">
        <f>C11+C12</f>
        <v>139862000</v>
      </c>
    </row>
    <row r="11" spans="1:6" ht="19.5" customHeight="1">
      <c r="A11" s="124" t="s">
        <v>113</v>
      </c>
      <c r="B11" s="125" t="s">
        <v>139</v>
      </c>
      <c r="C11" s="125">
        <v>4900000</v>
      </c>
    </row>
    <row r="12" spans="1:6" ht="19.5" customHeight="1">
      <c r="A12" s="124" t="s">
        <v>113</v>
      </c>
      <c r="B12" s="125" t="s">
        <v>140</v>
      </c>
      <c r="C12" s="125">
        <v>134962000</v>
      </c>
      <c r="D12" s="141"/>
    </row>
    <row r="13" spans="1:6" s="144" customFormat="1" ht="19.5" customHeight="1">
      <c r="A13" s="126" t="s">
        <v>7</v>
      </c>
      <c r="B13" s="127" t="s">
        <v>149</v>
      </c>
      <c r="C13" s="127">
        <f>C14+C15</f>
        <v>452576000</v>
      </c>
    </row>
    <row r="14" spans="1:6" ht="19.5" customHeight="1">
      <c r="A14" s="124" t="s">
        <v>113</v>
      </c>
      <c r="B14" s="125" t="s">
        <v>141</v>
      </c>
      <c r="C14" s="125">
        <v>437264000</v>
      </c>
    </row>
    <row r="15" spans="1:6" ht="19.5" customHeight="1">
      <c r="A15" s="124" t="s">
        <v>113</v>
      </c>
      <c r="B15" s="125" t="s">
        <v>142</v>
      </c>
      <c r="C15" s="125">
        <v>15312000</v>
      </c>
    </row>
    <row r="16" spans="1:6" s="144" customFormat="1" ht="19.5" customHeight="1">
      <c r="A16" s="126" t="s">
        <v>11</v>
      </c>
      <c r="B16" s="127" t="s">
        <v>12</v>
      </c>
      <c r="C16" s="127"/>
    </row>
    <row r="17" spans="1:6" s="144" customFormat="1" ht="19.5" customHeight="1">
      <c r="A17" s="126" t="s">
        <v>13</v>
      </c>
      <c r="B17" s="127" t="s">
        <v>143</v>
      </c>
      <c r="C17" s="127"/>
    </row>
    <row r="18" spans="1:6" ht="19.5" customHeight="1">
      <c r="A18" s="126" t="s">
        <v>3</v>
      </c>
      <c r="B18" s="127" t="s">
        <v>15</v>
      </c>
      <c r="C18" s="127">
        <f>C19</f>
        <v>592438000</v>
      </c>
      <c r="F18" s="141"/>
    </row>
    <row r="19" spans="1:6" ht="19.5" customHeight="1">
      <c r="A19" s="126" t="s">
        <v>5</v>
      </c>
      <c r="B19" s="127" t="s">
        <v>150</v>
      </c>
      <c r="C19" s="127">
        <f>SUM(C20:C22)</f>
        <v>592438000</v>
      </c>
      <c r="F19" s="141"/>
    </row>
    <row r="20" spans="1:6" ht="19.5" customHeight="1">
      <c r="A20" s="124">
        <v>1</v>
      </c>
      <c r="B20" s="125" t="s">
        <v>16</v>
      </c>
      <c r="C20" s="125">
        <v>110412000</v>
      </c>
    </row>
    <row r="21" spans="1:6" ht="19.5" customHeight="1">
      <c r="A21" s="124">
        <v>2</v>
      </c>
      <c r="B21" s="125" t="s">
        <v>17</v>
      </c>
      <c r="C21" s="125">
        <v>473716000</v>
      </c>
    </row>
    <row r="22" spans="1:6" ht="19.5" customHeight="1">
      <c r="A22" s="124">
        <v>3</v>
      </c>
      <c r="B22" s="125" t="s">
        <v>144</v>
      </c>
      <c r="C22" s="125">
        <v>8310000</v>
      </c>
    </row>
    <row r="23" spans="1:6" ht="19.5" customHeight="1">
      <c r="A23" s="124">
        <v>4</v>
      </c>
      <c r="B23" s="125" t="s">
        <v>151</v>
      </c>
      <c r="C23" s="125"/>
    </row>
    <row r="24" spans="1:6" s="144" customFormat="1" ht="19.5" customHeight="1">
      <c r="A24" s="126" t="s">
        <v>7</v>
      </c>
      <c r="B24" s="127" t="s">
        <v>152</v>
      </c>
      <c r="C24" s="127"/>
    </row>
    <row r="25" spans="1:6" ht="19.5" customHeight="1">
      <c r="A25" s="124">
        <v>1</v>
      </c>
      <c r="B25" s="125" t="s">
        <v>153</v>
      </c>
      <c r="C25" s="125"/>
    </row>
    <row r="26" spans="1:6" ht="19.5" customHeight="1">
      <c r="A26" s="124">
        <v>2</v>
      </c>
      <c r="B26" s="125" t="s">
        <v>154</v>
      </c>
      <c r="C26" s="125"/>
    </row>
    <row r="27" spans="1:6" s="144" customFormat="1" ht="19.5" customHeight="1">
      <c r="A27" s="145" t="s">
        <v>11</v>
      </c>
      <c r="B27" s="146" t="s">
        <v>20</v>
      </c>
      <c r="C27" s="146"/>
      <c r="F27" s="147"/>
    </row>
    <row r="28" spans="1:6" ht="15.75">
      <c r="A28" s="119"/>
      <c r="B28" s="172"/>
      <c r="C28" s="172"/>
    </row>
    <row r="29" spans="1:6" ht="15.75">
      <c r="A29" s="119"/>
      <c r="B29" s="123"/>
      <c r="C29" s="173" t="s">
        <v>124</v>
      </c>
    </row>
    <row r="30" spans="1:6" ht="26.25" customHeight="1">
      <c r="A30" s="137"/>
      <c r="B30" s="137"/>
      <c r="C30" s="137"/>
    </row>
    <row r="31" spans="1:6" ht="21.75" customHeight="1">
      <c r="A31" s="137"/>
      <c r="B31" s="137"/>
      <c r="C31" s="137"/>
    </row>
    <row r="32" spans="1:6" ht="15.75">
      <c r="A32" s="137"/>
      <c r="B32" s="137"/>
      <c r="C32" s="137"/>
    </row>
    <row r="33" spans="1:3" ht="15.75">
      <c r="A33" s="137"/>
      <c r="B33" s="137"/>
      <c r="C33" s="137"/>
    </row>
    <row r="34" spans="1:3" ht="15.75">
      <c r="A34" s="137"/>
      <c r="B34" s="137"/>
      <c r="C34" s="137"/>
    </row>
    <row r="35" spans="1:3" ht="15.75">
      <c r="A35" s="137"/>
      <c r="B35" s="137"/>
      <c r="C35" s="137"/>
    </row>
    <row r="36" spans="1:3" ht="16.5">
      <c r="A36" s="137"/>
      <c r="B36" s="137"/>
      <c r="C36" s="135"/>
    </row>
  </sheetData>
  <mergeCells count="2">
    <mergeCell ref="A4:C4"/>
    <mergeCell ref="A5:C5"/>
  </mergeCells>
  <printOptions horizontalCentered="1"/>
  <pageMargins left="0.45" right="0.4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G41"/>
  <sheetViews>
    <sheetView tabSelected="1" topLeftCell="A4" workbookViewId="0">
      <selection activeCell="D16" sqref="D16"/>
    </sheetView>
  </sheetViews>
  <sheetFormatPr defaultRowHeight="12.75"/>
  <cols>
    <col min="1" max="1" width="7.5703125" style="139" customWidth="1"/>
    <col min="2" max="2" width="58.28515625" style="139" customWidth="1"/>
    <col min="3" max="3" width="21" style="139" customWidth="1"/>
    <col min="4" max="4" width="12.42578125" style="139" bestFit="1" customWidth="1"/>
    <col min="5" max="6" width="9.140625" style="139"/>
    <col min="7" max="7" width="11.140625" style="139" bestFit="1" customWidth="1"/>
    <col min="8" max="255" width="9.140625" style="139"/>
    <col min="256" max="256" width="7.5703125" style="139" customWidth="1"/>
    <col min="257" max="257" width="53.28515625" style="139" customWidth="1"/>
    <col min="258" max="258" width="15.140625" style="139" customWidth="1"/>
    <col min="259" max="259" width="14" style="139" customWidth="1"/>
    <col min="260" max="260" width="12.42578125" style="139" bestFit="1" customWidth="1"/>
    <col min="261" max="262" width="9.140625" style="139"/>
    <col min="263" max="263" width="11.140625" style="139" bestFit="1" customWidth="1"/>
    <col min="264" max="511" width="9.140625" style="139"/>
    <col min="512" max="512" width="7.5703125" style="139" customWidth="1"/>
    <col min="513" max="513" width="53.28515625" style="139" customWidth="1"/>
    <col min="514" max="514" width="15.140625" style="139" customWidth="1"/>
    <col min="515" max="515" width="14" style="139" customWidth="1"/>
    <col min="516" max="516" width="12.42578125" style="139" bestFit="1" customWidth="1"/>
    <col min="517" max="518" width="9.140625" style="139"/>
    <col min="519" max="519" width="11.140625" style="139" bestFit="1" customWidth="1"/>
    <col min="520" max="767" width="9.140625" style="139"/>
    <col min="768" max="768" width="7.5703125" style="139" customWidth="1"/>
    <col min="769" max="769" width="53.28515625" style="139" customWidth="1"/>
    <col min="770" max="770" width="15.140625" style="139" customWidth="1"/>
    <col min="771" max="771" width="14" style="139" customWidth="1"/>
    <col min="772" max="772" width="12.42578125" style="139" bestFit="1" customWidth="1"/>
    <col min="773" max="774" width="9.140625" style="139"/>
    <col min="775" max="775" width="11.140625" style="139" bestFit="1" customWidth="1"/>
    <col min="776" max="1023" width="9.140625" style="139"/>
    <col min="1024" max="1024" width="7.5703125" style="139" customWidth="1"/>
    <col min="1025" max="1025" width="53.28515625" style="139" customWidth="1"/>
    <col min="1026" max="1026" width="15.140625" style="139" customWidth="1"/>
    <col min="1027" max="1027" width="14" style="139" customWidth="1"/>
    <col min="1028" max="1028" width="12.42578125" style="139" bestFit="1" customWidth="1"/>
    <col min="1029" max="1030" width="9.140625" style="139"/>
    <col min="1031" max="1031" width="11.140625" style="139" bestFit="1" customWidth="1"/>
    <col min="1032" max="1279" width="9.140625" style="139"/>
    <col min="1280" max="1280" width="7.5703125" style="139" customWidth="1"/>
    <col min="1281" max="1281" width="53.28515625" style="139" customWidth="1"/>
    <col min="1282" max="1282" width="15.140625" style="139" customWidth="1"/>
    <col min="1283" max="1283" width="14" style="139" customWidth="1"/>
    <col min="1284" max="1284" width="12.42578125" style="139" bestFit="1" customWidth="1"/>
    <col min="1285" max="1286" width="9.140625" style="139"/>
    <col min="1287" max="1287" width="11.140625" style="139" bestFit="1" customWidth="1"/>
    <col min="1288" max="1535" width="9.140625" style="139"/>
    <col min="1536" max="1536" width="7.5703125" style="139" customWidth="1"/>
    <col min="1537" max="1537" width="53.28515625" style="139" customWidth="1"/>
    <col min="1538" max="1538" width="15.140625" style="139" customWidth="1"/>
    <col min="1539" max="1539" width="14" style="139" customWidth="1"/>
    <col min="1540" max="1540" width="12.42578125" style="139" bestFit="1" customWidth="1"/>
    <col min="1541" max="1542" width="9.140625" style="139"/>
    <col min="1543" max="1543" width="11.140625" style="139" bestFit="1" customWidth="1"/>
    <col min="1544" max="1791" width="9.140625" style="139"/>
    <col min="1792" max="1792" width="7.5703125" style="139" customWidth="1"/>
    <col min="1793" max="1793" width="53.28515625" style="139" customWidth="1"/>
    <col min="1794" max="1794" width="15.140625" style="139" customWidth="1"/>
    <col min="1795" max="1795" width="14" style="139" customWidth="1"/>
    <col min="1796" max="1796" width="12.42578125" style="139" bestFit="1" customWidth="1"/>
    <col min="1797" max="1798" width="9.140625" style="139"/>
    <col min="1799" max="1799" width="11.140625" style="139" bestFit="1" customWidth="1"/>
    <col min="1800" max="2047" width="9.140625" style="139"/>
    <col min="2048" max="2048" width="7.5703125" style="139" customWidth="1"/>
    <col min="2049" max="2049" width="53.28515625" style="139" customWidth="1"/>
    <col min="2050" max="2050" width="15.140625" style="139" customWidth="1"/>
    <col min="2051" max="2051" width="14" style="139" customWidth="1"/>
    <col min="2052" max="2052" width="12.42578125" style="139" bestFit="1" customWidth="1"/>
    <col min="2053" max="2054" width="9.140625" style="139"/>
    <col min="2055" max="2055" width="11.140625" style="139" bestFit="1" customWidth="1"/>
    <col min="2056" max="2303" width="9.140625" style="139"/>
    <col min="2304" max="2304" width="7.5703125" style="139" customWidth="1"/>
    <col min="2305" max="2305" width="53.28515625" style="139" customWidth="1"/>
    <col min="2306" max="2306" width="15.140625" style="139" customWidth="1"/>
    <col min="2307" max="2307" width="14" style="139" customWidth="1"/>
    <col min="2308" max="2308" width="12.42578125" style="139" bestFit="1" customWidth="1"/>
    <col min="2309" max="2310" width="9.140625" style="139"/>
    <col min="2311" max="2311" width="11.140625" style="139" bestFit="1" customWidth="1"/>
    <col min="2312" max="2559" width="9.140625" style="139"/>
    <col min="2560" max="2560" width="7.5703125" style="139" customWidth="1"/>
    <col min="2561" max="2561" width="53.28515625" style="139" customWidth="1"/>
    <col min="2562" max="2562" width="15.140625" style="139" customWidth="1"/>
    <col min="2563" max="2563" width="14" style="139" customWidth="1"/>
    <col min="2564" max="2564" width="12.42578125" style="139" bestFit="1" customWidth="1"/>
    <col min="2565" max="2566" width="9.140625" style="139"/>
    <col min="2567" max="2567" width="11.140625" style="139" bestFit="1" customWidth="1"/>
    <col min="2568" max="2815" width="9.140625" style="139"/>
    <col min="2816" max="2816" width="7.5703125" style="139" customWidth="1"/>
    <col min="2817" max="2817" width="53.28515625" style="139" customWidth="1"/>
    <col min="2818" max="2818" width="15.140625" style="139" customWidth="1"/>
    <col min="2819" max="2819" width="14" style="139" customWidth="1"/>
    <col min="2820" max="2820" width="12.42578125" style="139" bestFit="1" customWidth="1"/>
    <col min="2821" max="2822" width="9.140625" style="139"/>
    <col min="2823" max="2823" width="11.140625" style="139" bestFit="1" customWidth="1"/>
    <col min="2824" max="3071" width="9.140625" style="139"/>
    <col min="3072" max="3072" width="7.5703125" style="139" customWidth="1"/>
    <col min="3073" max="3073" width="53.28515625" style="139" customWidth="1"/>
    <col min="3074" max="3074" width="15.140625" style="139" customWidth="1"/>
    <col min="3075" max="3075" width="14" style="139" customWidth="1"/>
    <col min="3076" max="3076" width="12.42578125" style="139" bestFit="1" customWidth="1"/>
    <col min="3077" max="3078" width="9.140625" style="139"/>
    <col min="3079" max="3079" width="11.140625" style="139" bestFit="1" customWidth="1"/>
    <col min="3080" max="3327" width="9.140625" style="139"/>
    <col min="3328" max="3328" width="7.5703125" style="139" customWidth="1"/>
    <col min="3329" max="3329" width="53.28515625" style="139" customWidth="1"/>
    <col min="3330" max="3330" width="15.140625" style="139" customWidth="1"/>
    <col min="3331" max="3331" width="14" style="139" customWidth="1"/>
    <col min="3332" max="3332" width="12.42578125" style="139" bestFit="1" customWidth="1"/>
    <col min="3333" max="3334" width="9.140625" style="139"/>
    <col min="3335" max="3335" width="11.140625" style="139" bestFit="1" customWidth="1"/>
    <col min="3336" max="3583" width="9.140625" style="139"/>
    <col min="3584" max="3584" width="7.5703125" style="139" customWidth="1"/>
    <col min="3585" max="3585" width="53.28515625" style="139" customWidth="1"/>
    <col min="3586" max="3586" width="15.140625" style="139" customWidth="1"/>
    <col min="3587" max="3587" width="14" style="139" customWidth="1"/>
    <col min="3588" max="3588" width="12.42578125" style="139" bestFit="1" customWidth="1"/>
    <col min="3589" max="3590" width="9.140625" style="139"/>
    <col min="3591" max="3591" width="11.140625" style="139" bestFit="1" customWidth="1"/>
    <col min="3592" max="3839" width="9.140625" style="139"/>
    <col min="3840" max="3840" width="7.5703125" style="139" customWidth="1"/>
    <col min="3841" max="3841" width="53.28515625" style="139" customWidth="1"/>
    <col min="3842" max="3842" width="15.140625" style="139" customWidth="1"/>
    <col min="3843" max="3843" width="14" style="139" customWidth="1"/>
    <col min="3844" max="3844" width="12.42578125" style="139" bestFit="1" customWidth="1"/>
    <col min="3845" max="3846" width="9.140625" style="139"/>
    <col min="3847" max="3847" width="11.140625" style="139" bestFit="1" customWidth="1"/>
    <col min="3848" max="4095" width="9.140625" style="139"/>
    <col min="4096" max="4096" width="7.5703125" style="139" customWidth="1"/>
    <col min="4097" max="4097" width="53.28515625" style="139" customWidth="1"/>
    <col min="4098" max="4098" width="15.140625" style="139" customWidth="1"/>
    <col min="4099" max="4099" width="14" style="139" customWidth="1"/>
    <col min="4100" max="4100" width="12.42578125" style="139" bestFit="1" customWidth="1"/>
    <col min="4101" max="4102" width="9.140625" style="139"/>
    <col min="4103" max="4103" width="11.140625" style="139" bestFit="1" customWidth="1"/>
    <col min="4104" max="4351" width="9.140625" style="139"/>
    <col min="4352" max="4352" width="7.5703125" style="139" customWidth="1"/>
    <col min="4353" max="4353" width="53.28515625" style="139" customWidth="1"/>
    <col min="4354" max="4354" width="15.140625" style="139" customWidth="1"/>
    <col min="4355" max="4355" width="14" style="139" customWidth="1"/>
    <col min="4356" max="4356" width="12.42578125" style="139" bestFit="1" customWidth="1"/>
    <col min="4357" max="4358" width="9.140625" style="139"/>
    <col min="4359" max="4359" width="11.140625" style="139" bestFit="1" customWidth="1"/>
    <col min="4360" max="4607" width="9.140625" style="139"/>
    <col min="4608" max="4608" width="7.5703125" style="139" customWidth="1"/>
    <col min="4609" max="4609" width="53.28515625" style="139" customWidth="1"/>
    <col min="4610" max="4610" width="15.140625" style="139" customWidth="1"/>
    <col min="4611" max="4611" width="14" style="139" customWidth="1"/>
    <col min="4612" max="4612" width="12.42578125" style="139" bestFit="1" customWidth="1"/>
    <col min="4613" max="4614" width="9.140625" style="139"/>
    <col min="4615" max="4615" width="11.140625" style="139" bestFit="1" customWidth="1"/>
    <col min="4616" max="4863" width="9.140625" style="139"/>
    <col min="4864" max="4864" width="7.5703125" style="139" customWidth="1"/>
    <col min="4865" max="4865" width="53.28515625" style="139" customWidth="1"/>
    <col min="4866" max="4866" width="15.140625" style="139" customWidth="1"/>
    <col min="4867" max="4867" width="14" style="139" customWidth="1"/>
    <col min="4868" max="4868" width="12.42578125" style="139" bestFit="1" customWidth="1"/>
    <col min="4869" max="4870" width="9.140625" style="139"/>
    <col min="4871" max="4871" width="11.140625" style="139" bestFit="1" customWidth="1"/>
    <col min="4872" max="5119" width="9.140625" style="139"/>
    <col min="5120" max="5120" width="7.5703125" style="139" customWidth="1"/>
    <col min="5121" max="5121" width="53.28515625" style="139" customWidth="1"/>
    <col min="5122" max="5122" width="15.140625" style="139" customWidth="1"/>
    <col min="5123" max="5123" width="14" style="139" customWidth="1"/>
    <col min="5124" max="5124" width="12.42578125" style="139" bestFit="1" customWidth="1"/>
    <col min="5125" max="5126" width="9.140625" style="139"/>
    <col min="5127" max="5127" width="11.140625" style="139" bestFit="1" customWidth="1"/>
    <col min="5128" max="5375" width="9.140625" style="139"/>
    <col min="5376" max="5376" width="7.5703125" style="139" customWidth="1"/>
    <col min="5377" max="5377" width="53.28515625" style="139" customWidth="1"/>
    <col min="5378" max="5378" width="15.140625" style="139" customWidth="1"/>
    <col min="5379" max="5379" width="14" style="139" customWidth="1"/>
    <col min="5380" max="5380" width="12.42578125" style="139" bestFit="1" customWidth="1"/>
    <col min="5381" max="5382" width="9.140625" style="139"/>
    <col min="5383" max="5383" width="11.140625" style="139" bestFit="1" customWidth="1"/>
    <col min="5384" max="5631" width="9.140625" style="139"/>
    <col min="5632" max="5632" width="7.5703125" style="139" customWidth="1"/>
    <col min="5633" max="5633" width="53.28515625" style="139" customWidth="1"/>
    <col min="5634" max="5634" width="15.140625" style="139" customWidth="1"/>
    <col min="5635" max="5635" width="14" style="139" customWidth="1"/>
    <col min="5636" max="5636" width="12.42578125" style="139" bestFit="1" customWidth="1"/>
    <col min="5637" max="5638" width="9.140625" style="139"/>
    <col min="5639" max="5639" width="11.140625" style="139" bestFit="1" customWidth="1"/>
    <col min="5640" max="5887" width="9.140625" style="139"/>
    <col min="5888" max="5888" width="7.5703125" style="139" customWidth="1"/>
    <col min="5889" max="5889" width="53.28515625" style="139" customWidth="1"/>
    <col min="5890" max="5890" width="15.140625" style="139" customWidth="1"/>
    <col min="5891" max="5891" width="14" style="139" customWidth="1"/>
    <col min="5892" max="5892" width="12.42578125" style="139" bestFit="1" customWidth="1"/>
    <col min="5893" max="5894" width="9.140625" style="139"/>
    <col min="5895" max="5895" width="11.140625" style="139" bestFit="1" customWidth="1"/>
    <col min="5896" max="6143" width="9.140625" style="139"/>
    <col min="6144" max="6144" width="7.5703125" style="139" customWidth="1"/>
    <col min="6145" max="6145" width="53.28515625" style="139" customWidth="1"/>
    <col min="6146" max="6146" width="15.140625" style="139" customWidth="1"/>
    <col min="6147" max="6147" width="14" style="139" customWidth="1"/>
    <col min="6148" max="6148" width="12.42578125" style="139" bestFit="1" customWidth="1"/>
    <col min="6149" max="6150" width="9.140625" style="139"/>
    <col min="6151" max="6151" width="11.140625" style="139" bestFit="1" customWidth="1"/>
    <col min="6152" max="6399" width="9.140625" style="139"/>
    <col min="6400" max="6400" width="7.5703125" style="139" customWidth="1"/>
    <col min="6401" max="6401" width="53.28515625" style="139" customWidth="1"/>
    <col min="6402" max="6402" width="15.140625" style="139" customWidth="1"/>
    <col min="6403" max="6403" width="14" style="139" customWidth="1"/>
    <col min="6404" max="6404" width="12.42578125" style="139" bestFit="1" customWidth="1"/>
    <col min="6405" max="6406" width="9.140625" style="139"/>
    <col min="6407" max="6407" width="11.140625" style="139" bestFit="1" customWidth="1"/>
    <col min="6408" max="6655" width="9.140625" style="139"/>
    <col min="6656" max="6656" width="7.5703125" style="139" customWidth="1"/>
    <col min="6657" max="6657" width="53.28515625" style="139" customWidth="1"/>
    <col min="6658" max="6658" width="15.140625" style="139" customWidth="1"/>
    <col min="6659" max="6659" width="14" style="139" customWidth="1"/>
    <col min="6660" max="6660" width="12.42578125" style="139" bestFit="1" customWidth="1"/>
    <col min="6661" max="6662" width="9.140625" style="139"/>
    <col min="6663" max="6663" width="11.140625" style="139" bestFit="1" customWidth="1"/>
    <col min="6664" max="6911" width="9.140625" style="139"/>
    <col min="6912" max="6912" width="7.5703125" style="139" customWidth="1"/>
    <col min="6913" max="6913" width="53.28515625" style="139" customWidth="1"/>
    <col min="6914" max="6914" width="15.140625" style="139" customWidth="1"/>
    <col min="6915" max="6915" width="14" style="139" customWidth="1"/>
    <col min="6916" max="6916" width="12.42578125" style="139" bestFit="1" customWidth="1"/>
    <col min="6917" max="6918" width="9.140625" style="139"/>
    <col min="6919" max="6919" width="11.140625" style="139" bestFit="1" customWidth="1"/>
    <col min="6920" max="7167" width="9.140625" style="139"/>
    <col min="7168" max="7168" width="7.5703125" style="139" customWidth="1"/>
    <col min="7169" max="7169" width="53.28515625" style="139" customWidth="1"/>
    <col min="7170" max="7170" width="15.140625" style="139" customWidth="1"/>
    <col min="7171" max="7171" width="14" style="139" customWidth="1"/>
    <col min="7172" max="7172" width="12.42578125" style="139" bestFit="1" customWidth="1"/>
    <col min="7173" max="7174" width="9.140625" style="139"/>
    <col min="7175" max="7175" width="11.140625" style="139" bestFit="1" customWidth="1"/>
    <col min="7176" max="7423" width="9.140625" style="139"/>
    <col min="7424" max="7424" width="7.5703125" style="139" customWidth="1"/>
    <col min="7425" max="7425" width="53.28515625" style="139" customWidth="1"/>
    <col min="7426" max="7426" width="15.140625" style="139" customWidth="1"/>
    <col min="7427" max="7427" width="14" style="139" customWidth="1"/>
    <col min="7428" max="7428" width="12.42578125" style="139" bestFit="1" customWidth="1"/>
    <col min="7429" max="7430" width="9.140625" style="139"/>
    <col min="7431" max="7431" width="11.140625" style="139" bestFit="1" customWidth="1"/>
    <col min="7432" max="7679" width="9.140625" style="139"/>
    <col min="7680" max="7680" width="7.5703125" style="139" customWidth="1"/>
    <col min="7681" max="7681" width="53.28515625" style="139" customWidth="1"/>
    <col min="7682" max="7682" width="15.140625" style="139" customWidth="1"/>
    <col min="7683" max="7683" width="14" style="139" customWidth="1"/>
    <col min="7684" max="7684" width="12.42578125" style="139" bestFit="1" customWidth="1"/>
    <col min="7685" max="7686" width="9.140625" style="139"/>
    <col min="7687" max="7687" width="11.140625" style="139" bestFit="1" customWidth="1"/>
    <col min="7688" max="7935" width="9.140625" style="139"/>
    <col min="7936" max="7936" width="7.5703125" style="139" customWidth="1"/>
    <col min="7937" max="7937" width="53.28515625" style="139" customWidth="1"/>
    <col min="7938" max="7938" width="15.140625" style="139" customWidth="1"/>
    <col min="7939" max="7939" width="14" style="139" customWidth="1"/>
    <col min="7940" max="7940" width="12.42578125" style="139" bestFit="1" customWidth="1"/>
    <col min="7941" max="7942" width="9.140625" style="139"/>
    <col min="7943" max="7943" width="11.140625" style="139" bestFit="1" customWidth="1"/>
    <col min="7944" max="8191" width="9.140625" style="139"/>
    <col min="8192" max="8192" width="7.5703125" style="139" customWidth="1"/>
    <col min="8193" max="8193" width="53.28515625" style="139" customWidth="1"/>
    <col min="8194" max="8194" width="15.140625" style="139" customWidth="1"/>
    <col min="8195" max="8195" width="14" style="139" customWidth="1"/>
    <col min="8196" max="8196" width="12.42578125" style="139" bestFit="1" customWidth="1"/>
    <col min="8197" max="8198" width="9.140625" style="139"/>
    <col min="8199" max="8199" width="11.140625" style="139" bestFit="1" customWidth="1"/>
    <col min="8200" max="8447" width="9.140625" style="139"/>
    <col min="8448" max="8448" width="7.5703125" style="139" customWidth="1"/>
    <col min="8449" max="8449" width="53.28515625" style="139" customWidth="1"/>
    <col min="8450" max="8450" width="15.140625" style="139" customWidth="1"/>
    <col min="8451" max="8451" width="14" style="139" customWidth="1"/>
    <col min="8452" max="8452" width="12.42578125" style="139" bestFit="1" customWidth="1"/>
    <col min="8453" max="8454" width="9.140625" style="139"/>
    <col min="8455" max="8455" width="11.140625" style="139" bestFit="1" customWidth="1"/>
    <col min="8456" max="8703" width="9.140625" style="139"/>
    <col min="8704" max="8704" width="7.5703125" style="139" customWidth="1"/>
    <col min="8705" max="8705" width="53.28515625" style="139" customWidth="1"/>
    <col min="8706" max="8706" width="15.140625" style="139" customWidth="1"/>
    <col min="8707" max="8707" width="14" style="139" customWidth="1"/>
    <col min="8708" max="8708" width="12.42578125" style="139" bestFit="1" customWidth="1"/>
    <col min="8709" max="8710" width="9.140625" style="139"/>
    <col min="8711" max="8711" width="11.140625" style="139" bestFit="1" customWidth="1"/>
    <col min="8712" max="8959" width="9.140625" style="139"/>
    <col min="8960" max="8960" width="7.5703125" style="139" customWidth="1"/>
    <col min="8961" max="8961" width="53.28515625" style="139" customWidth="1"/>
    <col min="8962" max="8962" width="15.140625" style="139" customWidth="1"/>
    <col min="8963" max="8963" width="14" style="139" customWidth="1"/>
    <col min="8964" max="8964" width="12.42578125" style="139" bestFit="1" customWidth="1"/>
    <col min="8965" max="8966" width="9.140625" style="139"/>
    <col min="8967" max="8967" width="11.140625" style="139" bestFit="1" customWidth="1"/>
    <col min="8968" max="9215" width="9.140625" style="139"/>
    <col min="9216" max="9216" width="7.5703125" style="139" customWidth="1"/>
    <col min="9217" max="9217" width="53.28515625" style="139" customWidth="1"/>
    <col min="9218" max="9218" width="15.140625" style="139" customWidth="1"/>
    <col min="9219" max="9219" width="14" style="139" customWidth="1"/>
    <col min="9220" max="9220" width="12.42578125" style="139" bestFit="1" customWidth="1"/>
    <col min="9221" max="9222" width="9.140625" style="139"/>
    <col min="9223" max="9223" width="11.140625" style="139" bestFit="1" customWidth="1"/>
    <col min="9224" max="9471" width="9.140625" style="139"/>
    <col min="9472" max="9472" width="7.5703125" style="139" customWidth="1"/>
    <col min="9473" max="9473" width="53.28515625" style="139" customWidth="1"/>
    <col min="9474" max="9474" width="15.140625" style="139" customWidth="1"/>
    <col min="9475" max="9475" width="14" style="139" customWidth="1"/>
    <col min="9476" max="9476" width="12.42578125" style="139" bestFit="1" customWidth="1"/>
    <col min="9477" max="9478" width="9.140625" style="139"/>
    <col min="9479" max="9479" width="11.140625" style="139" bestFit="1" customWidth="1"/>
    <col min="9480" max="9727" width="9.140625" style="139"/>
    <col min="9728" max="9728" width="7.5703125" style="139" customWidth="1"/>
    <col min="9729" max="9729" width="53.28515625" style="139" customWidth="1"/>
    <col min="9730" max="9730" width="15.140625" style="139" customWidth="1"/>
    <col min="9731" max="9731" width="14" style="139" customWidth="1"/>
    <col min="9732" max="9732" width="12.42578125" style="139" bestFit="1" customWidth="1"/>
    <col min="9733" max="9734" width="9.140625" style="139"/>
    <col min="9735" max="9735" width="11.140625" style="139" bestFit="1" customWidth="1"/>
    <col min="9736" max="9983" width="9.140625" style="139"/>
    <col min="9984" max="9984" width="7.5703125" style="139" customWidth="1"/>
    <col min="9985" max="9985" width="53.28515625" style="139" customWidth="1"/>
    <col min="9986" max="9986" width="15.140625" style="139" customWidth="1"/>
    <col min="9987" max="9987" width="14" style="139" customWidth="1"/>
    <col min="9988" max="9988" width="12.42578125" style="139" bestFit="1" customWidth="1"/>
    <col min="9989" max="9990" width="9.140625" style="139"/>
    <col min="9991" max="9991" width="11.140625" style="139" bestFit="1" customWidth="1"/>
    <col min="9992" max="10239" width="9.140625" style="139"/>
    <col min="10240" max="10240" width="7.5703125" style="139" customWidth="1"/>
    <col min="10241" max="10241" width="53.28515625" style="139" customWidth="1"/>
    <col min="10242" max="10242" width="15.140625" style="139" customWidth="1"/>
    <col min="10243" max="10243" width="14" style="139" customWidth="1"/>
    <col min="10244" max="10244" width="12.42578125" style="139" bestFit="1" customWidth="1"/>
    <col min="10245" max="10246" width="9.140625" style="139"/>
    <col min="10247" max="10247" width="11.140625" style="139" bestFit="1" customWidth="1"/>
    <col min="10248" max="10495" width="9.140625" style="139"/>
    <col min="10496" max="10496" width="7.5703125" style="139" customWidth="1"/>
    <col min="10497" max="10497" width="53.28515625" style="139" customWidth="1"/>
    <col min="10498" max="10498" width="15.140625" style="139" customWidth="1"/>
    <col min="10499" max="10499" width="14" style="139" customWidth="1"/>
    <col min="10500" max="10500" width="12.42578125" style="139" bestFit="1" customWidth="1"/>
    <col min="10501" max="10502" width="9.140625" style="139"/>
    <col min="10503" max="10503" width="11.140625" style="139" bestFit="1" customWidth="1"/>
    <col min="10504" max="10751" width="9.140625" style="139"/>
    <col min="10752" max="10752" width="7.5703125" style="139" customWidth="1"/>
    <col min="10753" max="10753" width="53.28515625" style="139" customWidth="1"/>
    <col min="10754" max="10754" width="15.140625" style="139" customWidth="1"/>
    <col min="10755" max="10755" width="14" style="139" customWidth="1"/>
    <col min="10756" max="10756" width="12.42578125" style="139" bestFit="1" customWidth="1"/>
    <col min="10757" max="10758" width="9.140625" style="139"/>
    <col min="10759" max="10759" width="11.140625" style="139" bestFit="1" customWidth="1"/>
    <col min="10760" max="11007" width="9.140625" style="139"/>
    <col min="11008" max="11008" width="7.5703125" style="139" customWidth="1"/>
    <col min="11009" max="11009" width="53.28515625" style="139" customWidth="1"/>
    <col min="11010" max="11010" width="15.140625" style="139" customWidth="1"/>
    <col min="11011" max="11011" width="14" style="139" customWidth="1"/>
    <col min="11012" max="11012" width="12.42578125" style="139" bestFit="1" customWidth="1"/>
    <col min="11013" max="11014" width="9.140625" style="139"/>
    <col min="11015" max="11015" width="11.140625" style="139" bestFit="1" customWidth="1"/>
    <col min="11016" max="11263" width="9.140625" style="139"/>
    <col min="11264" max="11264" width="7.5703125" style="139" customWidth="1"/>
    <col min="11265" max="11265" width="53.28515625" style="139" customWidth="1"/>
    <col min="11266" max="11266" width="15.140625" style="139" customWidth="1"/>
    <col min="11267" max="11267" width="14" style="139" customWidth="1"/>
    <col min="11268" max="11268" width="12.42578125" style="139" bestFit="1" customWidth="1"/>
    <col min="11269" max="11270" width="9.140625" style="139"/>
    <col min="11271" max="11271" width="11.140625" style="139" bestFit="1" customWidth="1"/>
    <col min="11272" max="11519" width="9.140625" style="139"/>
    <col min="11520" max="11520" width="7.5703125" style="139" customWidth="1"/>
    <col min="11521" max="11521" width="53.28515625" style="139" customWidth="1"/>
    <col min="11522" max="11522" width="15.140625" style="139" customWidth="1"/>
    <col min="11523" max="11523" width="14" style="139" customWidth="1"/>
    <col min="11524" max="11524" width="12.42578125" style="139" bestFit="1" customWidth="1"/>
    <col min="11525" max="11526" width="9.140625" style="139"/>
    <col min="11527" max="11527" width="11.140625" style="139" bestFit="1" customWidth="1"/>
    <col min="11528" max="11775" width="9.140625" style="139"/>
    <col min="11776" max="11776" width="7.5703125" style="139" customWidth="1"/>
    <col min="11777" max="11777" width="53.28515625" style="139" customWidth="1"/>
    <col min="11778" max="11778" width="15.140625" style="139" customWidth="1"/>
    <col min="11779" max="11779" width="14" style="139" customWidth="1"/>
    <col min="11780" max="11780" width="12.42578125" style="139" bestFit="1" customWidth="1"/>
    <col min="11781" max="11782" width="9.140625" style="139"/>
    <col min="11783" max="11783" width="11.140625" style="139" bestFit="1" customWidth="1"/>
    <col min="11784" max="12031" width="9.140625" style="139"/>
    <col min="12032" max="12032" width="7.5703125" style="139" customWidth="1"/>
    <col min="12033" max="12033" width="53.28515625" style="139" customWidth="1"/>
    <col min="12034" max="12034" width="15.140625" style="139" customWidth="1"/>
    <col min="12035" max="12035" width="14" style="139" customWidth="1"/>
    <col min="12036" max="12036" width="12.42578125" style="139" bestFit="1" customWidth="1"/>
    <col min="12037" max="12038" width="9.140625" style="139"/>
    <col min="12039" max="12039" width="11.140625" style="139" bestFit="1" customWidth="1"/>
    <col min="12040" max="12287" width="9.140625" style="139"/>
    <col min="12288" max="12288" width="7.5703125" style="139" customWidth="1"/>
    <col min="12289" max="12289" width="53.28515625" style="139" customWidth="1"/>
    <col min="12290" max="12290" width="15.140625" style="139" customWidth="1"/>
    <col min="12291" max="12291" width="14" style="139" customWidth="1"/>
    <col min="12292" max="12292" width="12.42578125" style="139" bestFit="1" customWidth="1"/>
    <col min="12293" max="12294" width="9.140625" style="139"/>
    <col min="12295" max="12295" width="11.140625" style="139" bestFit="1" customWidth="1"/>
    <col min="12296" max="12543" width="9.140625" style="139"/>
    <col min="12544" max="12544" width="7.5703125" style="139" customWidth="1"/>
    <col min="12545" max="12545" width="53.28515625" style="139" customWidth="1"/>
    <col min="12546" max="12546" width="15.140625" style="139" customWidth="1"/>
    <col min="12547" max="12547" width="14" style="139" customWidth="1"/>
    <col min="12548" max="12548" width="12.42578125" style="139" bestFit="1" customWidth="1"/>
    <col min="12549" max="12550" width="9.140625" style="139"/>
    <col min="12551" max="12551" width="11.140625" style="139" bestFit="1" customWidth="1"/>
    <col min="12552" max="12799" width="9.140625" style="139"/>
    <col min="12800" max="12800" width="7.5703125" style="139" customWidth="1"/>
    <col min="12801" max="12801" width="53.28515625" style="139" customWidth="1"/>
    <col min="12802" max="12802" width="15.140625" style="139" customWidth="1"/>
    <col min="12803" max="12803" width="14" style="139" customWidth="1"/>
    <col min="12804" max="12804" width="12.42578125" style="139" bestFit="1" customWidth="1"/>
    <col min="12805" max="12806" width="9.140625" style="139"/>
    <col min="12807" max="12807" width="11.140625" style="139" bestFit="1" customWidth="1"/>
    <col min="12808" max="13055" width="9.140625" style="139"/>
    <col min="13056" max="13056" width="7.5703125" style="139" customWidth="1"/>
    <col min="13057" max="13057" width="53.28515625" style="139" customWidth="1"/>
    <col min="13058" max="13058" width="15.140625" style="139" customWidth="1"/>
    <col min="13059" max="13059" width="14" style="139" customWidth="1"/>
    <col min="13060" max="13060" width="12.42578125" style="139" bestFit="1" customWidth="1"/>
    <col min="13061" max="13062" width="9.140625" style="139"/>
    <col min="13063" max="13063" width="11.140625" style="139" bestFit="1" customWidth="1"/>
    <col min="13064" max="13311" width="9.140625" style="139"/>
    <col min="13312" max="13312" width="7.5703125" style="139" customWidth="1"/>
    <col min="13313" max="13313" width="53.28515625" style="139" customWidth="1"/>
    <col min="13314" max="13314" width="15.140625" style="139" customWidth="1"/>
    <col min="13315" max="13315" width="14" style="139" customWidth="1"/>
    <col min="13316" max="13316" width="12.42578125" style="139" bestFit="1" customWidth="1"/>
    <col min="13317" max="13318" width="9.140625" style="139"/>
    <col min="13319" max="13319" width="11.140625" style="139" bestFit="1" customWidth="1"/>
    <col min="13320" max="13567" width="9.140625" style="139"/>
    <col min="13568" max="13568" width="7.5703125" style="139" customWidth="1"/>
    <col min="13569" max="13569" width="53.28515625" style="139" customWidth="1"/>
    <col min="13570" max="13570" width="15.140625" style="139" customWidth="1"/>
    <col min="13571" max="13571" width="14" style="139" customWidth="1"/>
    <col min="13572" max="13572" width="12.42578125" style="139" bestFit="1" customWidth="1"/>
    <col min="13573" max="13574" width="9.140625" style="139"/>
    <col min="13575" max="13575" width="11.140625" style="139" bestFit="1" customWidth="1"/>
    <col min="13576" max="13823" width="9.140625" style="139"/>
    <col min="13824" max="13824" width="7.5703125" style="139" customWidth="1"/>
    <col min="13825" max="13825" width="53.28515625" style="139" customWidth="1"/>
    <col min="13826" max="13826" width="15.140625" style="139" customWidth="1"/>
    <col min="13827" max="13827" width="14" style="139" customWidth="1"/>
    <col min="13828" max="13828" width="12.42578125" style="139" bestFit="1" customWidth="1"/>
    <col min="13829" max="13830" width="9.140625" style="139"/>
    <col min="13831" max="13831" width="11.140625" style="139" bestFit="1" customWidth="1"/>
    <col min="13832" max="14079" width="9.140625" style="139"/>
    <col min="14080" max="14080" width="7.5703125" style="139" customWidth="1"/>
    <col min="14081" max="14081" width="53.28515625" style="139" customWidth="1"/>
    <col min="14082" max="14082" width="15.140625" style="139" customWidth="1"/>
    <col min="14083" max="14083" width="14" style="139" customWidth="1"/>
    <col min="14084" max="14084" width="12.42578125" style="139" bestFit="1" customWidth="1"/>
    <col min="14085" max="14086" width="9.140625" style="139"/>
    <col min="14087" max="14087" width="11.140625" style="139" bestFit="1" customWidth="1"/>
    <col min="14088" max="14335" width="9.140625" style="139"/>
    <col min="14336" max="14336" width="7.5703125" style="139" customWidth="1"/>
    <col min="14337" max="14337" width="53.28515625" style="139" customWidth="1"/>
    <col min="14338" max="14338" width="15.140625" style="139" customWidth="1"/>
    <col min="14339" max="14339" width="14" style="139" customWidth="1"/>
    <col min="14340" max="14340" width="12.42578125" style="139" bestFit="1" customWidth="1"/>
    <col min="14341" max="14342" width="9.140625" style="139"/>
    <col min="14343" max="14343" width="11.140625" style="139" bestFit="1" customWidth="1"/>
    <col min="14344" max="14591" width="9.140625" style="139"/>
    <col min="14592" max="14592" width="7.5703125" style="139" customWidth="1"/>
    <col min="14593" max="14593" width="53.28515625" style="139" customWidth="1"/>
    <col min="14594" max="14594" width="15.140625" style="139" customWidth="1"/>
    <col min="14595" max="14595" width="14" style="139" customWidth="1"/>
    <col min="14596" max="14596" width="12.42578125" style="139" bestFit="1" customWidth="1"/>
    <col min="14597" max="14598" width="9.140625" style="139"/>
    <col min="14599" max="14599" width="11.140625" style="139" bestFit="1" customWidth="1"/>
    <col min="14600" max="14847" width="9.140625" style="139"/>
    <col min="14848" max="14848" width="7.5703125" style="139" customWidth="1"/>
    <col min="14849" max="14849" width="53.28515625" style="139" customWidth="1"/>
    <col min="14850" max="14850" width="15.140625" style="139" customWidth="1"/>
    <col min="14851" max="14851" width="14" style="139" customWidth="1"/>
    <col min="14852" max="14852" width="12.42578125" style="139" bestFit="1" customWidth="1"/>
    <col min="14853" max="14854" width="9.140625" style="139"/>
    <col min="14855" max="14855" width="11.140625" style="139" bestFit="1" customWidth="1"/>
    <col min="14856" max="15103" width="9.140625" style="139"/>
    <col min="15104" max="15104" width="7.5703125" style="139" customWidth="1"/>
    <col min="15105" max="15105" width="53.28515625" style="139" customWidth="1"/>
    <col min="15106" max="15106" width="15.140625" style="139" customWidth="1"/>
    <col min="15107" max="15107" width="14" style="139" customWidth="1"/>
    <col min="15108" max="15108" width="12.42578125" style="139" bestFit="1" customWidth="1"/>
    <col min="15109" max="15110" width="9.140625" style="139"/>
    <col min="15111" max="15111" width="11.140625" style="139" bestFit="1" customWidth="1"/>
    <col min="15112" max="15359" width="9.140625" style="139"/>
    <col min="15360" max="15360" width="7.5703125" style="139" customWidth="1"/>
    <col min="15361" max="15361" width="53.28515625" style="139" customWidth="1"/>
    <col min="15362" max="15362" width="15.140625" style="139" customWidth="1"/>
    <col min="15363" max="15363" width="14" style="139" customWidth="1"/>
    <col min="15364" max="15364" width="12.42578125" style="139" bestFit="1" customWidth="1"/>
    <col min="15365" max="15366" width="9.140625" style="139"/>
    <col min="15367" max="15367" width="11.140625" style="139" bestFit="1" customWidth="1"/>
    <col min="15368" max="15615" width="9.140625" style="139"/>
    <col min="15616" max="15616" width="7.5703125" style="139" customWidth="1"/>
    <col min="15617" max="15617" width="53.28515625" style="139" customWidth="1"/>
    <col min="15618" max="15618" width="15.140625" style="139" customWidth="1"/>
    <col min="15619" max="15619" width="14" style="139" customWidth="1"/>
    <col min="15620" max="15620" width="12.42578125" style="139" bestFit="1" customWidth="1"/>
    <col min="15621" max="15622" width="9.140625" style="139"/>
    <col min="15623" max="15623" width="11.140625" style="139" bestFit="1" customWidth="1"/>
    <col min="15624" max="15871" width="9.140625" style="139"/>
    <col min="15872" max="15872" width="7.5703125" style="139" customWidth="1"/>
    <col min="15873" max="15873" width="53.28515625" style="139" customWidth="1"/>
    <col min="15874" max="15874" width="15.140625" style="139" customWidth="1"/>
    <col min="15875" max="15875" width="14" style="139" customWidth="1"/>
    <col min="15876" max="15876" width="12.42578125" style="139" bestFit="1" customWidth="1"/>
    <col min="15877" max="15878" width="9.140625" style="139"/>
    <col min="15879" max="15879" width="11.140625" style="139" bestFit="1" customWidth="1"/>
    <col min="15880" max="16127" width="9.140625" style="139"/>
    <col min="16128" max="16128" width="7.5703125" style="139" customWidth="1"/>
    <col min="16129" max="16129" width="53.28515625" style="139" customWidth="1"/>
    <col min="16130" max="16130" width="15.140625" style="139" customWidth="1"/>
    <col min="16131" max="16131" width="14" style="139" customWidth="1"/>
    <col min="16132" max="16132" width="12.42578125" style="139" bestFit="1" customWidth="1"/>
    <col min="16133" max="16134" width="9.140625" style="139"/>
    <col min="16135" max="16135" width="11.140625" style="139" bestFit="1" customWidth="1"/>
    <col min="16136" max="16384" width="9.140625" style="139"/>
  </cols>
  <sheetData>
    <row r="1" spans="1:7" ht="16.5">
      <c r="A1" s="134" t="s">
        <v>146</v>
      </c>
      <c r="B1" s="118"/>
      <c r="C1" s="143" t="s">
        <v>156</v>
      </c>
      <c r="D1" s="118"/>
    </row>
    <row r="2" spans="1:7" ht="16.5">
      <c r="A2" s="142" t="s">
        <v>147</v>
      </c>
      <c r="B2" s="118"/>
      <c r="C2" s="118"/>
      <c r="D2" s="118"/>
    </row>
    <row r="3" spans="1:7" ht="16.5">
      <c r="A3" s="232"/>
      <c r="B3" s="232"/>
      <c r="C3" s="232"/>
      <c r="D3" s="118"/>
    </row>
    <row r="4" spans="1:7" ht="39" customHeight="1">
      <c r="A4" s="234" t="s">
        <v>253</v>
      </c>
      <c r="B4" s="232"/>
      <c r="C4" s="232"/>
      <c r="D4" s="118"/>
    </row>
    <row r="5" spans="1:7" s="140" customFormat="1" ht="15.75">
      <c r="A5" s="235" t="str">
        <f>'Biểu 81'!A5:C5</f>
        <v>(Dự toán đã được HĐND quyết định)</v>
      </c>
      <c r="B5" s="235"/>
      <c r="C5" s="235"/>
      <c r="D5" s="133"/>
    </row>
    <row r="6" spans="1:7" ht="16.5">
      <c r="A6" s="130"/>
      <c r="B6" s="130"/>
      <c r="C6" s="130"/>
      <c r="D6" s="118"/>
    </row>
    <row r="7" spans="1:7" ht="15.75">
      <c r="A7" s="119"/>
      <c r="B7" s="118"/>
      <c r="C7" s="138" t="s">
        <v>249</v>
      </c>
      <c r="D7" s="118"/>
    </row>
    <row r="8" spans="1:7" ht="20.25" customHeight="1">
      <c r="A8" s="120" t="s">
        <v>137</v>
      </c>
      <c r="B8" s="120" t="s">
        <v>35</v>
      </c>
      <c r="C8" s="120" t="s">
        <v>134</v>
      </c>
      <c r="D8" s="123"/>
    </row>
    <row r="9" spans="1:7" ht="20.25" customHeight="1">
      <c r="A9" s="121" t="s">
        <v>2</v>
      </c>
      <c r="B9" s="122" t="s">
        <v>21</v>
      </c>
      <c r="C9" s="122"/>
      <c r="D9" s="123"/>
    </row>
    <row r="10" spans="1:7" ht="20.25" customHeight="1">
      <c r="A10" s="126" t="s">
        <v>5</v>
      </c>
      <c r="B10" s="127" t="s">
        <v>22</v>
      </c>
      <c r="C10" s="127">
        <f>C11+C12</f>
        <v>495690000</v>
      </c>
      <c r="D10" s="118"/>
      <c r="G10" s="141"/>
    </row>
    <row r="11" spans="1:7" ht="20.25" customHeight="1">
      <c r="A11" s="124">
        <v>1</v>
      </c>
      <c r="B11" s="125" t="s">
        <v>23</v>
      </c>
      <c r="C11" s="125">
        <v>101252000</v>
      </c>
      <c r="D11" s="118"/>
    </row>
    <row r="12" spans="1:7" ht="20.25" customHeight="1">
      <c r="A12" s="124">
        <v>2</v>
      </c>
      <c r="B12" s="125" t="s">
        <v>8</v>
      </c>
      <c r="C12" s="125">
        <f>C13+C14</f>
        <v>394438000</v>
      </c>
      <c r="D12" s="118"/>
    </row>
    <row r="13" spans="1:7" ht="20.25" customHeight="1">
      <c r="A13" s="124" t="s">
        <v>113</v>
      </c>
      <c r="B13" s="125" t="s">
        <v>9</v>
      </c>
      <c r="C13" s="125">
        <v>379126000</v>
      </c>
      <c r="D13" s="118"/>
    </row>
    <row r="14" spans="1:7" ht="20.25" customHeight="1">
      <c r="A14" s="124" t="s">
        <v>113</v>
      </c>
      <c r="B14" s="125" t="s">
        <v>10</v>
      </c>
      <c r="C14" s="125">
        <v>15312000</v>
      </c>
      <c r="D14" s="118"/>
    </row>
    <row r="15" spans="1:7" ht="20.25" customHeight="1">
      <c r="A15" s="124">
        <v>3</v>
      </c>
      <c r="B15" s="125" t="s">
        <v>12</v>
      </c>
      <c r="C15" s="125"/>
      <c r="D15" s="118"/>
      <c r="G15" s="148"/>
    </row>
    <row r="16" spans="1:7" ht="20.25" customHeight="1">
      <c r="A16" s="124">
        <v>4</v>
      </c>
      <c r="B16" s="125" t="s">
        <v>14</v>
      </c>
      <c r="C16" s="125"/>
      <c r="D16" s="123"/>
    </row>
    <row r="17" spans="1:7" ht="20.25" customHeight="1">
      <c r="A17" s="126" t="s">
        <v>7</v>
      </c>
      <c r="B17" s="127" t="s">
        <v>24</v>
      </c>
      <c r="C17" s="127">
        <v>495690000</v>
      </c>
      <c r="D17" s="118"/>
      <c r="G17" s="141"/>
    </row>
    <row r="18" spans="1:7" ht="20.25" customHeight="1">
      <c r="A18" s="124">
        <v>1</v>
      </c>
      <c r="B18" s="125" t="s">
        <v>157</v>
      </c>
      <c r="C18" s="125">
        <f>C10</f>
        <v>495690000</v>
      </c>
      <c r="D18" s="118"/>
    </row>
    <row r="19" spans="1:7" ht="20.25" customHeight="1">
      <c r="A19" s="124">
        <v>2</v>
      </c>
      <c r="B19" s="125" t="s">
        <v>25</v>
      </c>
      <c r="C19" s="125">
        <v>0</v>
      </c>
      <c r="D19" s="118"/>
    </row>
    <row r="20" spans="1:7" ht="20.25" customHeight="1">
      <c r="A20" s="124" t="s">
        <v>113</v>
      </c>
      <c r="B20" s="125" t="s">
        <v>26</v>
      </c>
      <c r="C20" s="125"/>
      <c r="D20" s="118"/>
    </row>
    <row r="21" spans="1:7" ht="20.25" customHeight="1">
      <c r="A21" s="124" t="s">
        <v>113</v>
      </c>
      <c r="B21" s="125" t="s">
        <v>27</v>
      </c>
      <c r="C21" s="125"/>
      <c r="D21" s="123"/>
    </row>
    <row r="22" spans="1:7" ht="20.25" customHeight="1">
      <c r="A22" s="124">
        <v>3</v>
      </c>
      <c r="B22" s="125" t="s">
        <v>20</v>
      </c>
      <c r="C22" s="125"/>
      <c r="D22" s="123"/>
    </row>
    <row r="23" spans="1:7" ht="20.25" customHeight="1">
      <c r="A23" s="126" t="s">
        <v>3</v>
      </c>
      <c r="B23" s="127" t="s">
        <v>118</v>
      </c>
      <c r="C23" s="127"/>
      <c r="D23" s="123"/>
    </row>
    <row r="24" spans="1:7" ht="20.25" customHeight="1">
      <c r="A24" s="126" t="s">
        <v>5</v>
      </c>
      <c r="B24" s="127" t="s">
        <v>155</v>
      </c>
      <c r="C24" s="131">
        <f>C25+C26</f>
        <v>96748000</v>
      </c>
      <c r="D24" s="118"/>
      <c r="G24" s="141"/>
    </row>
    <row r="25" spans="1:7" ht="20.25" customHeight="1">
      <c r="A25" s="124">
        <v>1</v>
      </c>
      <c r="B25" s="125" t="s">
        <v>23</v>
      </c>
      <c r="C25" s="125">
        <v>38610000</v>
      </c>
      <c r="D25" s="118"/>
    </row>
    <row r="26" spans="1:7" ht="20.25" customHeight="1">
      <c r="A26" s="124">
        <v>2</v>
      </c>
      <c r="B26" s="125" t="s">
        <v>8</v>
      </c>
      <c r="C26" s="125">
        <f>C27</f>
        <v>58138000</v>
      </c>
      <c r="D26" s="118"/>
    </row>
    <row r="27" spans="1:7" ht="20.25" customHeight="1">
      <c r="A27" s="124" t="s">
        <v>113</v>
      </c>
      <c r="B27" s="125" t="s">
        <v>9</v>
      </c>
      <c r="C27" s="125">
        <v>58138000</v>
      </c>
      <c r="D27" s="118"/>
      <c r="G27" s="141"/>
    </row>
    <row r="28" spans="1:7" ht="20.25" customHeight="1">
      <c r="A28" s="124" t="s">
        <v>113</v>
      </c>
      <c r="B28" s="125" t="s">
        <v>10</v>
      </c>
      <c r="C28" s="125"/>
      <c r="D28" s="118"/>
    </row>
    <row r="29" spans="1:7" ht="20.25" customHeight="1">
      <c r="A29" s="124">
        <v>3</v>
      </c>
      <c r="B29" s="125" t="s">
        <v>12</v>
      </c>
      <c r="C29" s="125"/>
      <c r="D29" s="118"/>
    </row>
    <row r="30" spans="1:7" ht="20.25" customHeight="1">
      <c r="A30" s="124">
        <v>4</v>
      </c>
      <c r="B30" s="125" t="s">
        <v>14</v>
      </c>
      <c r="C30" s="125"/>
      <c r="D30" s="123"/>
    </row>
    <row r="31" spans="1:7" ht="20.25" customHeight="1">
      <c r="A31" s="126" t="s">
        <v>7</v>
      </c>
      <c r="B31" s="127" t="s">
        <v>24</v>
      </c>
      <c r="C31" s="127">
        <f>C24</f>
        <v>96748000</v>
      </c>
      <c r="D31" s="118"/>
      <c r="G31" s="141"/>
    </row>
    <row r="32" spans="1:7" ht="15.75">
      <c r="A32" s="128"/>
      <c r="B32" s="129"/>
      <c r="C32" s="129"/>
      <c r="D32" s="118"/>
    </row>
    <row r="33" spans="1:4" ht="15.75">
      <c r="A33" s="119"/>
      <c r="B33" s="236"/>
      <c r="C33" s="236"/>
      <c r="D33" s="118"/>
    </row>
    <row r="34" spans="1:4" ht="15.75">
      <c r="A34" s="119"/>
      <c r="B34" s="137"/>
      <c r="C34" s="173" t="str">
        <f>'Biểu 81'!C29</f>
        <v>ỦY BAN NHÂN DÂN HUYỆN</v>
      </c>
      <c r="D34" s="118"/>
    </row>
    <row r="35" spans="1:4" ht="15.75">
      <c r="A35" s="119"/>
      <c r="B35" s="137"/>
      <c r="C35" s="137"/>
      <c r="D35" s="118"/>
    </row>
    <row r="36" spans="1:4" ht="15.75">
      <c r="B36" s="137"/>
      <c r="C36" s="137"/>
    </row>
    <row r="37" spans="1:4" ht="27" customHeight="1">
      <c r="B37" s="137"/>
      <c r="C37" s="137"/>
    </row>
    <row r="38" spans="1:4" ht="15.75">
      <c r="B38" s="137"/>
      <c r="C38" s="137"/>
    </row>
    <row r="39" spans="1:4" ht="15.75">
      <c r="B39" s="137"/>
      <c r="C39" s="137"/>
    </row>
    <row r="40" spans="1:4" ht="15.75">
      <c r="B40" s="137"/>
      <c r="C40" s="137"/>
    </row>
    <row r="41" spans="1:4" ht="16.5">
      <c r="A41" s="132"/>
      <c r="B41" s="135"/>
      <c r="C41" s="135"/>
    </row>
  </sheetData>
  <mergeCells count="4">
    <mergeCell ref="A3:C3"/>
    <mergeCell ref="A4:C4"/>
    <mergeCell ref="A5:C5"/>
    <mergeCell ref="B33:C33"/>
  </mergeCells>
  <printOptions horizontalCentered="1"/>
  <pageMargins left="0.2" right="0.2" top="0.7" bottom="0.25" header="0.49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H37"/>
  <sheetViews>
    <sheetView workbookViewId="0">
      <selection activeCell="F11" sqref="F11"/>
    </sheetView>
  </sheetViews>
  <sheetFormatPr defaultRowHeight="12.75"/>
  <cols>
    <col min="1" max="1" width="7.5703125" style="139" customWidth="1"/>
    <col min="2" max="2" width="50" style="139" customWidth="1"/>
    <col min="3" max="3" width="15.5703125" style="139" customWidth="1"/>
    <col min="4" max="4" width="16.7109375" style="139" customWidth="1"/>
    <col min="5" max="5" width="12.42578125" style="139" bestFit="1" customWidth="1"/>
    <col min="6" max="7" width="9.140625" style="139"/>
    <col min="8" max="8" width="11.140625" style="139" bestFit="1" customWidth="1"/>
    <col min="9" max="256" width="9.140625" style="139"/>
    <col min="257" max="257" width="7.5703125" style="139" customWidth="1"/>
    <col min="258" max="258" width="53.28515625" style="139" customWidth="1"/>
    <col min="259" max="259" width="15.140625" style="139" customWidth="1"/>
    <col min="260" max="260" width="14" style="139" customWidth="1"/>
    <col min="261" max="261" width="12.42578125" style="139" bestFit="1" customWidth="1"/>
    <col min="262" max="263" width="9.140625" style="139"/>
    <col min="264" max="264" width="11.140625" style="139" bestFit="1" customWidth="1"/>
    <col min="265" max="512" width="9.140625" style="139"/>
    <col min="513" max="513" width="7.5703125" style="139" customWidth="1"/>
    <col min="514" max="514" width="53.28515625" style="139" customWidth="1"/>
    <col min="515" max="515" width="15.140625" style="139" customWidth="1"/>
    <col min="516" max="516" width="14" style="139" customWidth="1"/>
    <col min="517" max="517" width="12.42578125" style="139" bestFit="1" customWidth="1"/>
    <col min="518" max="519" width="9.140625" style="139"/>
    <col min="520" max="520" width="11.140625" style="139" bestFit="1" customWidth="1"/>
    <col min="521" max="768" width="9.140625" style="139"/>
    <col min="769" max="769" width="7.5703125" style="139" customWidth="1"/>
    <col min="770" max="770" width="53.28515625" style="139" customWidth="1"/>
    <col min="771" max="771" width="15.140625" style="139" customWidth="1"/>
    <col min="772" max="772" width="14" style="139" customWidth="1"/>
    <col min="773" max="773" width="12.42578125" style="139" bestFit="1" customWidth="1"/>
    <col min="774" max="775" width="9.140625" style="139"/>
    <col min="776" max="776" width="11.140625" style="139" bestFit="1" customWidth="1"/>
    <col min="777" max="1024" width="9.140625" style="139"/>
    <col min="1025" max="1025" width="7.5703125" style="139" customWidth="1"/>
    <col min="1026" max="1026" width="53.28515625" style="139" customWidth="1"/>
    <col min="1027" max="1027" width="15.140625" style="139" customWidth="1"/>
    <col min="1028" max="1028" width="14" style="139" customWidth="1"/>
    <col min="1029" max="1029" width="12.42578125" style="139" bestFit="1" customWidth="1"/>
    <col min="1030" max="1031" width="9.140625" style="139"/>
    <col min="1032" max="1032" width="11.140625" style="139" bestFit="1" customWidth="1"/>
    <col min="1033" max="1280" width="9.140625" style="139"/>
    <col min="1281" max="1281" width="7.5703125" style="139" customWidth="1"/>
    <col min="1282" max="1282" width="53.28515625" style="139" customWidth="1"/>
    <col min="1283" max="1283" width="15.140625" style="139" customWidth="1"/>
    <col min="1284" max="1284" width="14" style="139" customWidth="1"/>
    <col min="1285" max="1285" width="12.42578125" style="139" bestFit="1" customWidth="1"/>
    <col min="1286" max="1287" width="9.140625" style="139"/>
    <col min="1288" max="1288" width="11.140625" style="139" bestFit="1" customWidth="1"/>
    <col min="1289" max="1536" width="9.140625" style="139"/>
    <col min="1537" max="1537" width="7.5703125" style="139" customWidth="1"/>
    <col min="1538" max="1538" width="53.28515625" style="139" customWidth="1"/>
    <col min="1539" max="1539" width="15.140625" style="139" customWidth="1"/>
    <col min="1540" max="1540" width="14" style="139" customWidth="1"/>
    <col min="1541" max="1541" width="12.42578125" style="139" bestFit="1" customWidth="1"/>
    <col min="1542" max="1543" width="9.140625" style="139"/>
    <col min="1544" max="1544" width="11.140625" style="139" bestFit="1" customWidth="1"/>
    <col min="1545" max="1792" width="9.140625" style="139"/>
    <col min="1793" max="1793" width="7.5703125" style="139" customWidth="1"/>
    <col min="1794" max="1794" width="53.28515625" style="139" customWidth="1"/>
    <col min="1795" max="1795" width="15.140625" style="139" customWidth="1"/>
    <col min="1796" max="1796" width="14" style="139" customWidth="1"/>
    <col min="1797" max="1797" width="12.42578125" style="139" bestFit="1" customWidth="1"/>
    <col min="1798" max="1799" width="9.140625" style="139"/>
    <col min="1800" max="1800" width="11.140625" style="139" bestFit="1" customWidth="1"/>
    <col min="1801" max="2048" width="9.140625" style="139"/>
    <col min="2049" max="2049" width="7.5703125" style="139" customWidth="1"/>
    <col min="2050" max="2050" width="53.28515625" style="139" customWidth="1"/>
    <col min="2051" max="2051" width="15.140625" style="139" customWidth="1"/>
    <col min="2052" max="2052" width="14" style="139" customWidth="1"/>
    <col min="2053" max="2053" width="12.42578125" style="139" bestFit="1" customWidth="1"/>
    <col min="2054" max="2055" width="9.140625" style="139"/>
    <col min="2056" max="2056" width="11.140625" style="139" bestFit="1" customWidth="1"/>
    <col min="2057" max="2304" width="9.140625" style="139"/>
    <col min="2305" max="2305" width="7.5703125" style="139" customWidth="1"/>
    <col min="2306" max="2306" width="53.28515625" style="139" customWidth="1"/>
    <col min="2307" max="2307" width="15.140625" style="139" customWidth="1"/>
    <col min="2308" max="2308" width="14" style="139" customWidth="1"/>
    <col min="2309" max="2309" width="12.42578125" style="139" bestFit="1" customWidth="1"/>
    <col min="2310" max="2311" width="9.140625" style="139"/>
    <col min="2312" max="2312" width="11.140625" style="139" bestFit="1" customWidth="1"/>
    <col min="2313" max="2560" width="9.140625" style="139"/>
    <col min="2561" max="2561" width="7.5703125" style="139" customWidth="1"/>
    <col min="2562" max="2562" width="53.28515625" style="139" customWidth="1"/>
    <col min="2563" max="2563" width="15.140625" style="139" customWidth="1"/>
    <col min="2564" max="2564" width="14" style="139" customWidth="1"/>
    <col min="2565" max="2565" width="12.42578125" style="139" bestFit="1" customWidth="1"/>
    <col min="2566" max="2567" width="9.140625" style="139"/>
    <col min="2568" max="2568" width="11.140625" style="139" bestFit="1" customWidth="1"/>
    <col min="2569" max="2816" width="9.140625" style="139"/>
    <col min="2817" max="2817" width="7.5703125" style="139" customWidth="1"/>
    <col min="2818" max="2818" width="53.28515625" style="139" customWidth="1"/>
    <col min="2819" max="2819" width="15.140625" style="139" customWidth="1"/>
    <col min="2820" max="2820" width="14" style="139" customWidth="1"/>
    <col min="2821" max="2821" width="12.42578125" style="139" bestFit="1" customWidth="1"/>
    <col min="2822" max="2823" width="9.140625" style="139"/>
    <col min="2824" max="2824" width="11.140625" style="139" bestFit="1" customWidth="1"/>
    <col min="2825" max="3072" width="9.140625" style="139"/>
    <col min="3073" max="3073" width="7.5703125" style="139" customWidth="1"/>
    <col min="3074" max="3074" width="53.28515625" style="139" customWidth="1"/>
    <col min="3075" max="3075" width="15.140625" style="139" customWidth="1"/>
    <col min="3076" max="3076" width="14" style="139" customWidth="1"/>
    <col min="3077" max="3077" width="12.42578125" style="139" bestFit="1" customWidth="1"/>
    <col min="3078" max="3079" width="9.140625" style="139"/>
    <col min="3080" max="3080" width="11.140625" style="139" bestFit="1" customWidth="1"/>
    <col min="3081" max="3328" width="9.140625" style="139"/>
    <col min="3329" max="3329" width="7.5703125" style="139" customWidth="1"/>
    <col min="3330" max="3330" width="53.28515625" style="139" customWidth="1"/>
    <col min="3331" max="3331" width="15.140625" style="139" customWidth="1"/>
    <col min="3332" max="3332" width="14" style="139" customWidth="1"/>
    <col min="3333" max="3333" width="12.42578125" style="139" bestFit="1" customWidth="1"/>
    <col min="3334" max="3335" width="9.140625" style="139"/>
    <col min="3336" max="3336" width="11.140625" style="139" bestFit="1" customWidth="1"/>
    <col min="3337" max="3584" width="9.140625" style="139"/>
    <col min="3585" max="3585" width="7.5703125" style="139" customWidth="1"/>
    <col min="3586" max="3586" width="53.28515625" style="139" customWidth="1"/>
    <col min="3587" max="3587" width="15.140625" style="139" customWidth="1"/>
    <col min="3588" max="3588" width="14" style="139" customWidth="1"/>
    <col min="3589" max="3589" width="12.42578125" style="139" bestFit="1" customWidth="1"/>
    <col min="3590" max="3591" width="9.140625" style="139"/>
    <col min="3592" max="3592" width="11.140625" style="139" bestFit="1" customWidth="1"/>
    <col min="3593" max="3840" width="9.140625" style="139"/>
    <col min="3841" max="3841" width="7.5703125" style="139" customWidth="1"/>
    <col min="3842" max="3842" width="53.28515625" style="139" customWidth="1"/>
    <col min="3843" max="3843" width="15.140625" style="139" customWidth="1"/>
    <col min="3844" max="3844" width="14" style="139" customWidth="1"/>
    <col min="3845" max="3845" width="12.42578125" style="139" bestFit="1" customWidth="1"/>
    <col min="3846" max="3847" width="9.140625" style="139"/>
    <col min="3848" max="3848" width="11.140625" style="139" bestFit="1" customWidth="1"/>
    <col min="3849" max="4096" width="9.140625" style="139"/>
    <col min="4097" max="4097" width="7.5703125" style="139" customWidth="1"/>
    <col min="4098" max="4098" width="53.28515625" style="139" customWidth="1"/>
    <col min="4099" max="4099" width="15.140625" style="139" customWidth="1"/>
    <col min="4100" max="4100" width="14" style="139" customWidth="1"/>
    <col min="4101" max="4101" width="12.42578125" style="139" bestFit="1" customWidth="1"/>
    <col min="4102" max="4103" width="9.140625" style="139"/>
    <col min="4104" max="4104" width="11.140625" style="139" bestFit="1" customWidth="1"/>
    <col min="4105" max="4352" width="9.140625" style="139"/>
    <col min="4353" max="4353" width="7.5703125" style="139" customWidth="1"/>
    <col min="4354" max="4354" width="53.28515625" style="139" customWidth="1"/>
    <col min="4355" max="4355" width="15.140625" style="139" customWidth="1"/>
    <col min="4356" max="4356" width="14" style="139" customWidth="1"/>
    <col min="4357" max="4357" width="12.42578125" style="139" bestFit="1" customWidth="1"/>
    <col min="4358" max="4359" width="9.140625" style="139"/>
    <col min="4360" max="4360" width="11.140625" style="139" bestFit="1" customWidth="1"/>
    <col min="4361" max="4608" width="9.140625" style="139"/>
    <col min="4609" max="4609" width="7.5703125" style="139" customWidth="1"/>
    <col min="4610" max="4610" width="53.28515625" style="139" customWidth="1"/>
    <col min="4611" max="4611" width="15.140625" style="139" customWidth="1"/>
    <col min="4612" max="4612" width="14" style="139" customWidth="1"/>
    <col min="4613" max="4613" width="12.42578125" style="139" bestFit="1" customWidth="1"/>
    <col min="4614" max="4615" width="9.140625" style="139"/>
    <col min="4616" max="4616" width="11.140625" style="139" bestFit="1" customWidth="1"/>
    <col min="4617" max="4864" width="9.140625" style="139"/>
    <col min="4865" max="4865" width="7.5703125" style="139" customWidth="1"/>
    <col min="4866" max="4866" width="53.28515625" style="139" customWidth="1"/>
    <col min="4867" max="4867" width="15.140625" style="139" customWidth="1"/>
    <col min="4868" max="4868" width="14" style="139" customWidth="1"/>
    <col min="4869" max="4869" width="12.42578125" style="139" bestFit="1" customWidth="1"/>
    <col min="4870" max="4871" width="9.140625" style="139"/>
    <col min="4872" max="4872" width="11.140625" style="139" bestFit="1" customWidth="1"/>
    <col min="4873" max="5120" width="9.140625" style="139"/>
    <col min="5121" max="5121" width="7.5703125" style="139" customWidth="1"/>
    <col min="5122" max="5122" width="53.28515625" style="139" customWidth="1"/>
    <col min="5123" max="5123" width="15.140625" style="139" customWidth="1"/>
    <col min="5124" max="5124" width="14" style="139" customWidth="1"/>
    <col min="5125" max="5125" width="12.42578125" style="139" bestFit="1" customWidth="1"/>
    <col min="5126" max="5127" width="9.140625" style="139"/>
    <col min="5128" max="5128" width="11.140625" style="139" bestFit="1" customWidth="1"/>
    <col min="5129" max="5376" width="9.140625" style="139"/>
    <col min="5377" max="5377" width="7.5703125" style="139" customWidth="1"/>
    <col min="5378" max="5378" width="53.28515625" style="139" customWidth="1"/>
    <col min="5379" max="5379" width="15.140625" style="139" customWidth="1"/>
    <col min="5380" max="5380" width="14" style="139" customWidth="1"/>
    <col min="5381" max="5381" width="12.42578125" style="139" bestFit="1" customWidth="1"/>
    <col min="5382" max="5383" width="9.140625" style="139"/>
    <col min="5384" max="5384" width="11.140625" style="139" bestFit="1" customWidth="1"/>
    <col min="5385" max="5632" width="9.140625" style="139"/>
    <col min="5633" max="5633" width="7.5703125" style="139" customWidth="1"/>
    <col min="5634" max="5634" width="53.28515625" style="139" customWidth="1"/>
    <col min="5635" max="5635" width="15.140625" style="139" customWidth="1"/>
    <col min="5636" max="5636" width="14" style="139" customWidth="1"/>
    <col min="5637" max="5637" width="12.42578125" style="139" bestFit="1" customWidth="1"/>
    <col min="5638" max="5639" width="9.140625" style="139"/>
    <col min="5640" max="5640" width="11.140625" style="139" bestFit="1" customWidth="1"/>
    <col min="5641" max="5888" width="9.140625" style="139"/>
    <col min="5889" max="5889" width="7.5703125" style="139" customWidth="1"/>
    <col min="5890" max="5890" width="53.28515625" style="139" customWidth="1"/>
    <col min="5891" max="5891" width="15.140625" style="139" customWidth="1"/>
    <col min="5892" max="5892" width="14" style="139" customWidth="1"/>
    <col min="5893" max="5893" width="12.42578125" style="139" bestFit="1" customWidth="1"/>
    <col min="5894" max="5895" width="9.140625" style="139"/>
    <col min="5896" max="5896" width="11.140625" style="139" bestFit="1" customWidth="1"/>
    <col min="5897" max="6144" width="9.140625" style="139"/>
    <col min="6145" max="6145" width="7.5703125" style="139" customWidth="1"/>
    <col min="6146" max="6146" width="53.28515625" style="139" customWidth="1"/>
    <col min="6147" max="6147" width="15.140625" style="139" customWidth="1"/>
    <col min="6148" max="6148" width="14" style="139" customWidth="1"/>
    <col min="6149" max="6149" width="12.42578125" style="139" bestFit="1" customWidth="1"/>
    <col min="6150" max="6151" width="9.140625" style="139"/>
    <col min="6152" max="6152" width="11.140625" style="139" bestFit="1" customWidth="1"/>
    <col min="6153" max="6400" width="9.140625" style="139"/>
    <col min="6401" max="6401" width="7.5703125" style="139" customWidth="1"/>
    <col min="6402" max="6402" width="53.28515625" style="139" customWidth="1"/>
    <col min="6403" max="6403" width="15.140625" style="139" customWidth="1"/>
    <col min="6404" max="6404" width="14" style="139" customWidth="1"/>
    <col min="6405" max="6405" width="12.42578125" style="139" bestFit="1" customWidth="1"/>
    <col min="6406" max="6407" width="9.140625" style="139"/>
    <col min="6408" max="6408" width="11.140625" style="139" bestFit="1" customWidth="1"/>
    <col min="6409" max="6656" width="9.140625" style="139"/>
    <col min="6657" max="6657" width="7.5703125" style="139" customWidth="1"/>
    <col min="6658" max="6658" width="53.28515625" style="139" customWidth="1"/>
    <col min="6659" max="6659" width="15.140625" style="139" customWidth="1"/>
    <col min="6660" max="6660" width="14" style="139" customWidth="1"/>
    <col min="6661" max="6661" width="12.42578125" style="139" bestFit="1" customWidth="1"/>
    <col min="6662" max="6663" width="9.140625" style="139"/>
    <col min="6664" max="6664" width="11.140625" style="139" bestFit="1" customWidth="1"/>
    <col min="6665" max="6912" width="9.140625" style="139"/>
    <col min="6913" max="6913" width="7.5703125" style="139" customWidth="1"/>
    <col min="6914" max="6914" width="53.28515625" style="139" customWidth="1"/>
    <col min="6915" max="6915" width="15.140625" style="139" customWidth="1"/>
    <col min="6916" max="6916" width="14" style="139" customWidth="1"/>
    <col min="6917" max="6917" width="12.42578125" style="139" bestFit="1" customWidth="1"/>
    <col min="6918" max="6919" width="9.140625" style="139"/>
    <col min="6920" max="6920" width="11.140625" style="139" bestFit="1" customWidth="1"/>
    <col min="6921" max="7168" width="9.140625" style="139"/>
    <col min="7169" max="7169" width="7.5703125" style="139" customWidth="1"/>
    <col min="7170" max="7170" width="53.28515625" style="139" customWidth="1"/>
    <col min="7171" max="7171" width="15.140625" style="139" customWidth="1"/>
    <col min="7172" max="7172" width="14" style="139" customWidth="1"/>
    <col min="7173" max="7173" width="12.42578125" style="139" bestFit="1" customWidth="1"/>
    <col min="7174" max="7175" width="9.140625" style="139"/>
    <col min="7176" max="7176" width="11.140625" style="139" bestFit="1" customWidth="1"/>
    <col min="7177" max="7424" width="9.140625" style="139"/>
    <col min="7425" max="7425" width="7.5703125" style="139" customWidth="1"/>
    <col min="7426" max="7426" width="53.28515625" style="139" customWidth="1"/>
    <col min="7427" max="7427" width="15.140625" style="139" customWidth="1"/>
    <col min="7428" max="7428" width="14" style="139" customWidth="1"/>
    <col min="7429" max="7429" width="12.42578125" style="139" bestFit="1" customWidth="1"/>
    <col min="7430" max="7431" width="9.140625" style="139"/>
    <col min="7432" max="7432" width="11.140625" style="139" bestFit="1" customWidth="1"/>
    <col min="7433" max="7680" width="9.140625" style="139"/>
    <col min="7681" max="7681" width="7.5703125" style="139" customWidth="1"/>
    <col min="7682" max="7682" width="53.28515625" style="139" customWidth="1"/>
    <col min="7683" max="7683" width="15.140625" style="139" customWidth="1"/>
    <col min="7684" max="7684" width="14" style="139" customWidth="1"/>
    <col min="7685" max="7685" width="12.42578125" style="139" bestFit="1" customWidth="1"/>
    <col min="7686" max="7687" width="9.140625" style="139"/>
    <col min="7688" max="7688" width="11.140625" style="139" bestFit="1" customWidth="1"/>
    <col min="7689" max="7936" width="9.140625" style="139"/>
    <col min="7937" max="7937" width="7.5703125" style="139" customWidth="1"/>
    <col min="7938" max="7938" width="53.28515625" style="139" customWidth="1"/>
    <col min="7939" max="7939" width="15.140625" style="139" customWidth="1"/>
    <col min="7940" max="7940" width="14" style="139" customWidth="1"/>
    <col min="7941" max="7941" width="12.42578125" style="139" bestFit="1" customWidth="1"/>
    <col min="7942" max="7943" width="9.140625" style="139"/>
    <col min="7944" max="7944" width="11.140625" style="139" bestFit="1" customWidth="1"/>
    <col min="7945" max="8192" width="9.140625" style="139"/>
    <col min="8193" max="8193" width="7.5703125" style="139" customWidth="1"/>
    <col min="8194" max="8194" width="53.28515625" style="139" customWidth="1"/>
    <col min="8195" max="8195" width="15.140625" style="139" customWidth="1"/>
    <col min="8196" max="8196" width="14" style="139" customWidth="1"/>
    <col min="8197" max="8197" width="12.42578125" style="139" bestFit="1" customWidth="1"/>
    <col min="8198" max="8199" width="9.140625" style="139"/>
    <col min="8200" max="8200" width="11.140625" style="139" bestFit="1" customWidth="1"/>
    <col min="8201" max="8448" width="9.140625" style="139"/>
    <col min="8449" max="8449" width="7.5703125" style="139" customWidth="1"/>
    <col min="8450" max="8450" width="53.28515625" style="139" customWidth="1"/>
    <col min="8451" max="8451" width="15.140625" style="139" customWidth="1"/>
    <col min="8452" max="8452" width="14" style="139" customWidth="1"/>
    <col min="8453" max="8453" width="12.42578125" style="139" bestFit="1" customWidth="1"/>
    <col min="8454" max="8455" width="9.140625" style="139"/>
    <col min="8456" max="8456" width="11.140625" style="139" bestFit="1" customWidth="1"/>
    <col min="8457" max="8704" width="9.140625" style="139"/>
    <col min="8705" max="8705" width="7.5703125" style="139" customWidth="1"/>
    <col min="8706" max="8706" width="53.28515625" style="139" customWidth="1"/>
    <col min="8707" max="8707" width="15.140625" style="139" customWidth="1"/>
    <col min="8708" max="8708" width="14" style="139" customWidth="1"/>
    <col min="8709" max="8709" width="12.42578125" style="139" bestFit="1" customWidth="1"/>
    <col min="8710" max="8711" width="9.140625" style="139"/>
    <col min="8712" max="8712" width="11.140625" style="139" bestFit="1" customWidth="1"/>
    <col min="8713" max="8960" width="9.140625" style="139"/>
    <col min="8961" max="8961" width="7.5703125" style="139" customWidth="1"/>
    <col min="8962" max="8962" width="53.28515625" style="139" customWidth="1"/>
    <col min="8963" max="8963" width="15.140625" style="139" customWidth="1"/>
    <col min="8964" max="8964" width="14" style="139" customWidth="1"/>
    <col min="8965" max="8965" width="12.42578125" style="139" bestFit="1" customWidth="1"/>
    <col min="8966" max="8967" width="9.140625" style="139"/>
    <col min="8968" max="8968" width="11.140625" style="139" bestFit="1" customWidth="1"/>
    <col min="8969" max="9216" width="9.140625" style="139"/>
    <col min="9217" max="9217" width="7.5703125" style="139" customWidth="1"/>
    <col min="9218" max="9218" width="53.28515625" style="139" customWidth="1"/>
    <col min="9219" max="9219" width="15.140625" style="139" customWidth="1"/>
    <col min="9220" max="9220" width="14" style="139" customWidth="1"/>
    <col min="9221" max="9221" width="12.42578125" style="139" bestFit="1" customWidth="1"/>
    <col min="9222" max="9223" width="9.140625" style="139"/>
    <col min="9224" max="9224" width="11.140625" style="139" bestFit="1" customWidth="1"/>
    <col min="9225" max="9472" width="9.140625" style="139"/>
    <col min="9473" max="9473" width="7.5703125" style="139" customWidth="1"/>
    <col min="9474" max="9474" width="53.28515625" style="139" customWidth="1"/>
    <col min="9475" max="9475" width="15.140625" style="139" customWidth="1"/>
    <col min="9476" max="9476" width="14" style="139" customWidth="1"/>
    <col min="9477" max="9477" width="12.42578125" style="139" bestFit="1" customWidth="1"/>
    <col min="9478" max="9479" width="9.140625" style="139"/>
    <col min="9480" max="9480" width="11.140625" style="139" bestFit="1" customWidth="1"/>
    <col min="9481" max="9728" width="9.140625" style="139"/>
    <col min="9729" max="9729" width="7.5703125" style="139" customWidth="1"/>
    <col min="9730" max="9730" width="53.28515625" style="139" customWidth="1"/>
    <col min="9731" max="9731" width="15.140625" style="139" customWidth="1"/>
    <col min="9732" max="9732" width="14" style="139" customWidth="1"/>
    <col min="9733" max="9733" width="12.42578125" style="139" bestFit="1" customWidth="1"/>
    <col min="9734" max="9735" width="9.140625" style="139"/>
    <col min="9736" max="9736" width="11.140625" style="139" bestFit="1" customWidth="1"/>
    <col min="9737" max="9984" width="9.140625" style="139"/>
    <col min="9985" max="9985" width="7.5703125" style="139" customWidth="1"/>
    <col min="9986" max="9986" width="53.28515625" style="139" customWidth="1"/>
    <col min="9987" max="9987" width="15.140625" style="139" customWidth="1"/>
    <col min="9988" max="9988" width="14" style="139" customWidth="1"/>
    <col min="9989" max="9989" width="12.42578125" style="139" bestFit="1" customWidth="1"/>
    <col min="9990" max="9991" width="9.140625" style="139"/>
    <col min="9992" max="9992" width="11.140625" style="139" bestFit="1" customWidth="1"/>
    <col min="9993" max="10240" width="9.140625" style="139"/>
    <col min="10241" max="10241" width="7.5703125" style="139" customWidth="1"/>
    <col min="10242" max="10242" width="53.28515625" style="139" customWidth="1"/>
    <col min="10243" max="10243" width="15.140625" style="139" customWidth="1"/>
    <col min="10244" max="10244" width="14" style="139" customWidth="1"/>
    <col min="10245" max="10245" width="12.42578125" style="139" bestFit="1" customWidth="1"/>
    <col min="10246" max="10247" width="9.140625" style="139"/>
    <col min="10248" max="10248" width="11.140625" style="139" bestFit="1" customWidth="1"/>
    <col min="10249" max="10496" width="9.140625" style="139"/>
    <col min="10497" max="10497" width="7.5703125" style="139" customWidth="1"/>
    <col min="10498" max="10498" width="53.28515625" style="139" customWidth="1"/>
    <col min="10499" max="10499" width="15.140625" style="139" customWidth="1"/>
    <col min="10500" max="10500" width="14" style="139" customWidth="1"/>
    <col min="10501" max="10501" width="12.42578125" style="139" bestFit="1" customWidth="1"/>
    <col min="10502" max="10503" width="9.140625" style="139"/>
    <col min="10504" max="10504" width="11.140625" style="139" bestFit="1" customWidth="1"/>
    <col min="10505" max="10752" width="9.140625" style="139"/>
    <col min="10753" max="10753" width="7.5703125" style="139" customWidth="1"/>
    <col min="10754" max="10754" width="53.28515625" style="139" customWidth="1"/>
    <col min="10755" max="10755" width="15.140625" style="139" customWidth="1"/>
    <col min="10756" max="10756" width="14" style="139" customWidth="1"/>
    <col min="10757" max="10757" width="12.42578125" style="139" bestFit="1" customWidth="1"/>
    <col min="10758" max="10759" width="9.140625" style="139"/>
    <col min="10760" max="10760" width="11.140625" style="139" bestFit="1" customWidth="1"/>
    <col min="10761" max="11008" width="9.140625" style="139"/>
    <col min="11009" max="11009" width="7.5703125" style="139" customWidth="1"/>
    <col min="11010" max="11010" width="53.28515625" style="139" customWidth="1"/>
    <col min="11011" max="11011" width="15.140625" style="139" customWidth="1"/>
    <col min="11012" max="11012" width="14" style="139" customWidth="1"/>
    <col min="11013" max="11013" width="12.42578125" style="139" bestFit="1" customWidth="1"/>
    <col min="11014" max="11015" width="9.140625" style="139"/>
    <col min="11016" max="11016" width="11.140625" style="139" bestFit="1" customWidth="1"/>
    <col min="11017" max="11264" width="9.140625" style="139"/>
    <col min="11265" max="11265" width="7.5703125" style="139" customWidth="1"/>
    <col min="11266" max="11266" width="53.28515625" style="139" customWidth="1"/>
    <col min="11267" max="11267" width="15.140625" style="139" customWidth="1"/>
    <col min="11268" max="11268" width="14" style="139" customWidth="1"/>
    <col min="11269" max="11269" width="12.42578125" style="139" bestFit="1" customWidth="1"/>
    <col min="11270" max="11271" width="9.140625" style="139"/>
    <col min="11272" max="11272" width="11.140625" style="139" bestFit="1" customWidth="1"/>
    <col min="11273" max="11520" width="9.140625" style="139"/>
    <col min="11521" max="11521" width="7.5703125" style="139" customWidth="1"/>
    <col min="11522" max="11522" width="53.28515625" style="139" customWidth="1"/>
    <col min="11523" max="11523" width="15.140625" style="139" customWidth="1"/>
    <col min="11524" max="11524" width="14" style="139" customWidth="1"/>
    <col min="11525" max="11525" width="12.42578125" style="139" bestFit="1" customWidth="1"/>
    <col min="11526" max="11527" width="9.140625" style="139"/>
    <col min="11528" max="11528" width="11.140625" style="139" bestFit="1" customWidth="1"/>
    <col min="11529" max="11776" width="9.140625" style="139"/>
    <col min="11777" max="11777" width="7.5703125" style="139" customWidth="1"/>
    <col min="11778" max="11778" width="53.28515625" style="139" customWidth="1"/>
    <col min="11779" max="11779" width="15.140625" style="139" customWidth="1"/>
    <col min="11780" max="11780" width="14" style="139" customWidth="1"/>
    <col min="11781" max="11781" width="12.42578125" style="139" bestFit="1" customWidth="1"/>
    <col min="11782" max="11783" width="9.140625" style="139"/>
    <col min="11784" max="11784" width="11.140625" style="139" bestFit="1" customWidth="1"/>
    <col min="11785" max="12032" width="9.140625" style="139"/>
    <col min="12033" max="12033" width="7.5703125" style="139" customWidth="1"/>
    <col min="12034" max="12034" width="53.28515625" style="139" customWidth="1"/>
    <col min="12035" max="12035" width="15.140625" style="139" customWidth="1"/>
    <col min="12036" max="12036" width="14" style="139" customWidth="1"/>
    <col min="12037" max="12037" width="12.42578125" style="139" bestFit="1" customWidth="1"/>
    <col min="12038" max="12039" width="9.140625" style="139"/>
    <col min="12040" max="12040" width="11.140625" style="139" bestFit="1" customWidth="1"/>
    <col min="12041" max="12288" width="9.140625" style="139"/>
    <col min="12289" max="12289" width="7.5703125" style="139" customWidth="1"/>
    <col min="12290" max="12290" width="53.28515625" style="139" customWidth="1"/>
    <col min="12291" max="12291" width="15.140625" style="139" customWidth="1"/>
    <col min="12292" max="12292" width="14" style="139" customWidth="1"/>
    <col min="12293" max="12293" width="12.42578125" style="139" bestFit="1" customWidth="1"/>
    <col min="12294" max="12295" width="9.140625" style="139"/>
    <col min="12296" max="12296" width="11.140625" style="139" bestFit="1" customWidth="1"/>
    <col min="12297" max="12544" width="9.140625" style="139"/>
    <col min="12545" max="12545" width="7.5703125" style="139" customWidth="1"/>
    <col min="12546" max="12546" width="53.28515625" style="139" customWidth="1"/>
    <col min="12547" max="12547" width="15.140625" style="139" customWidth="1"/>
    <col min="12548" max="12548" width="14" style="139" customWidth="1"/>
    <col min="12549" max="12549" width="12.42578125" style="139" bestFit="1" customWidth="1"/>
    <col min="12550" max="12551" width="9.140625" style="139"/>
    <col min="12552" max="12552" width="11.140625" style="139" bestFit="1" customWidth="1"/>
    <col min="12553" max="12800" width="9.140625" style="139"/>
    <col min="12801" max="12801" width="7.5703125" style="139" customWidth="1"/>
    <col min="12802" max="12802" width="53.28515625" style="139" customWidth="1"/>
    <col min="12803" max="12803" width="15.140625" style="139" customWidth="1"/>
    <col min="12804" max="12804" width="14" style="139" customWidth="1"/>
    <col min="12805" max="12805" width="12.42578125" style="139" bestFit="1" customWidth="1"/>
    <col min="12806" max="12807" width="9.140625" style="139"/>
    <col min="12808" max="12808" width="11.140625" style="139" bestFit="1" customWidth="1"/>
    <col min="12809" max="13056" width="9.140625" style="139"/>
    <col min="13057" max="13057" width="7.5703125" style="139" customWidth="1"/>
    <col min="13058" max="13058" width="53.28515625" style="139" customWidth="1"/>
    <col min="13059" max="13059" width="15.140625" style="139" customWidth="1"/>
    <col min="13060" max="13060" width="14" style="139" customWidth="1"/>
    <col min="13061" max="13061" width="12.42578125" style="139" bestFit="1" customWidth="1"/>
    <col min="13062" max="13063" width="9.140625" style="139"/>
    <col min="13064" max="13064" width="11.140625" style="139" bestFit="1" customWidth="1"/>
    <col min="13065" max="13312" width="9.140625" style="139"/>
    <col min="13313" max="13313" width="7.5703125" style="139" customWidth="1"/>
    <col min="13314" max="13314" width="53.28515625" style="139" customWidth="1"/>
    <col min="13315" max="13315" width="15.140625" style="139" customWidth="1"/>
    <col min="13316" max="13316" width="14" style="139" customWidth="1"/>
    <col min="13317" max="13317" width="12.42578125" style="139" bestFit="1" customWidth="1"/>
    <col min="13318" max="13319" width="9.140625" style="139"/>
    <col min="13320" max="13320" width="11.140625" style="139" bestFit="1" customWidth="1"/>
    <col min="13321" max="13568" width="9.140625" style="139"/>
    <col min="13569" max="13569" width="7.5703125" style="139" customWidth="1"/>
    <col min="13570" max="13570" width="53.28515625" style="139" customWidth="1"/>
    <col min="13571" max="13571" width="15.140625" style="139" customWidth="1"/>
    <col min="13572" max="13572" width="14" style="139" customWidth="1"/>
    <col min="13573" max="13573" width="12.42578125" style="139" bestFit="1" customWidth="1"/>
    <col min="13574" max="13575" width="9.140625" style="139"/>
    <col min="13576" max="13576" width="11.140625" style="139" bestFit="1" customWidth="1"/>
    <col min="13577" max="13824" width="9.140625" style="139"/>
    <col min="13825" max="13825" width="7.5703125" style="139" customWidth="1"/>
    <col min="13826" max="13826" width="53.28515625" style="139" customWidth="1"/>
    <col min="13827" max="13827" width="15.140625" style="139" customWidth="1"/>
    <col min="13828" max="13828" width="14" style="139" customWidth="1"/>
    <col min="13829" max="13829" width="12.42578125" style="139" bestFit="1" customWidth="1"/>
    <col min="13830" max="13831" width="9.140625" style="139"/>
    <col min="13832" max="13832" width="11.140625" style="139" bestFit="1" customWidth="1"/>
    <col min="13833" max="14080" width="9.140625" style="139"/>
    <col min="14081" max="14081" width="7.5703125" style="139" customWidth="1"/>
    <col min="14082" max="14082" width="53.28515625" style="139" customWidth="1"/>
    <col min="14083" max="14083" width="15.140625" style="139" customWidth="1"/>
    <col min="14084" max="14084" width="14" style="139" customWidth="1"/>
    <col min="14085" max="14085" width="12.42578125" style="139" bestFit="1" customWidth="1"/>
    <col min="14086" max="14087" width="9.140625" style="139"/>
    <col min="14088" max="14088" width="11.140625" style="139" bestFit="1" customWidth="1"/>
    <col min="14089" max="14336" width="9.140625" style="139"/>
    <col min="14337" max="14337" width="7.5703125" style="139" customWidth="1"/>
    <col min="14338" max="14338" width="53.28515625" style="139" customWidth="1"/>
    <col min="14339" max="14339" width="15.140625" style="139" customWidth="1"/>
    <col min="14340" max="14340" width="14" style="139" customWidth="1"/>
    <col min="14341" max="14341" width="12.42578125" style="139" bestFit="1" customWidth="1"/>
    <col min="14342" max="14343" width="9.140625" style="139"/>
    <col min="14344" max="14344" width="11.140625" style="139" bestFit="1" customWidth="1"/>
    <col min="14345" max="14592" width="9.140625" style="139"/>
    <col min="14593" max="14593" width="7.5703125" style="139" customWidth="1"/>
    <col min="14594" max="14594" width="53.28515625" style="139" customWidth="1"/>
    <col min="14595" max="14595" width="15.140625" style="139" customWidth="1"/>
    <col min="14596" max="14596" width="14" style="139" customWidth="1"/>
    <col min="14597" max="14597" width="12.42578125" style="139" bestFit="1" customWidth="1"/>
    <col min="14598" max="14599" width="9.140625" style="139"/>
    <col min="14600" max="14600" width="11.140625" style="139" bestFit="1" customWidth="1"/>
    <col min="14601" max="14848" width="9.140625" style="139"/>
    <col min="14849" max="14849" width="7.5703125" style="139" customWidth="1"/>
    <col min="14850" max="14850" width="53.28515625" style="139" customWidth="1"/>
    <col min="14851" max="14851" width="15.140625" style="139" customWidth="1"/>
    <col min="14852" max="14852" width="14" style="139" customWidth="1"/>
    <col min="14853" max="14853" width="12.42578125" style="139" bestFit="1" customWidth="1"/>
    <col min="14854" max="14855" width="9.140625" style="139"/>
    <col min="14856" max="14856" width="11.140625" style="139" bestFit="1" customWidth="1"/>
    <col min="14857" max="15104" width="9.140625" style="139"/>
    <col min="15105" max="15105" width="7.5703125" style="139" customWidth="1"/>
    <col min="15106" max="15106" width="53.28515625" style="139" customWidth="1"/>
    <col min="15107" max="15107" width="15.140625" style="139" customWidth="1"/>
    <col min="15108" max="15108" width="14" style="139" customWidth="1"/>
    <col min="15109" max="15109" width="12.42578125" style="139" bestFit="1" customWidth="1"/>
    <col min="15110" max="15111" width="9.140625" style="139"/>
    <col min="15112" max="15112" width="11.140625" style="139" bestFit="1" customWidth="1"/>
    <col min="15113" max="15360" width="9.140625" style="139"/>
    <col min="15361" max="15361" width="7.5703125" style="139" customWidth="1"/>
    <col min="15362" max="15362" width="53.28515625" style="139" customWidth="1"/>
    <col min="15363" max="15363" width="15.140625" style="139" customWidth="1"/>
    <col min="15364" max="15364" width="14" style="139" customWidth="1"/>
    <col min="15365" max="15365" width="12.42578125" style="139" bestFit="1" customWidth="1"/>
    <col min="15366" max="15367" width="9.140625" style="139"/>
    <col min="15368" max="15368" width="11.140625" style="139" bestFit="1" customWidth="1"/>
    <col min="15369" max="15616" width="9.140625" style="139"/>
    <col min="15617" max="15617" width="7.5703125" style="139" customWidth="1"/>
    <col min="15618" max="15618" width="53.28515625" style="139" customWidth="1"/>
    <col min="15619" max="15619" width="15.140625" style="139" customWidth="1"/>
    <col min="15620" max="15620" width="14" style="139" customWidth="1"/>
    <col min="15621" max="15621" width="12.42578125" style="139" bestFit="1" customWidth="1"/>
    <col min="15622" max="15623" width="9.140625" style="139"/>
    <col min="15624" max="15624" width="11.140625" style="139" bestFit="1" customWidth="1"/>
    <col min="15625" max="15872" width="9.140625" style="139"/>
    <col min="15873" max="15873" width="7.5703125" style="139" customWidth="1"/>
    <col min="15874" max="15874" width="53.28515625" style="139" customWidth="1"/>
    <col min="15875" max="15875" width="15.140625" style="139" customWidth="1"/>
    <col min="15876" max="15876" width="14" style="139" customWidth="1"/>
    <col min="15877" max="15877" width="12.42578125" style="139" bestFit="1" customWidth="1"/>
    <col min="15878" max="15879" width="9.140625" style="139"/>
    <col min="15880" max="15880" width="11.140625" style="139" bestFit="1" customWidth="1"/>
    <col min="15881" max="16128" width="9.140625" style="139"/>
    <col min="16129" max="16129" width="7.5703125" style="139" customWidth="1"/>
    <col min="16130" max="16130" width="53.28515625" style="139" customWidth="1"/>
    <col min="16131" max="16131" width="15.140625" style="139" customWidth="1"/>
    <col min="16132" max="16132" width="14" style="139" customWidth="1"/>
    <col min="16133" max="16133" width="12.42578125" style="139" bestFit="1" customWidth="1"/>
    <col min="16134" max="16135" width="9.140625" style="139"/>
    <col min="16136" max="16136" width="11.140625" style="139" bestFit="1" customWidth="1"/>
    <col min="16137" max="16384" width="9.140625" style="139"/>
  </cols>
  <sheetData>
    <row r="1" spans="1:8" ht="16.5">
      <c r="A1" s="134" t="s">
        <v>146</v>
      </c>
      <c r="B1" s="118"/>
      <c r="C1" s="118"/>
      <c r="D1" s="143" t="s">
        <v>158</v>
      </c>
      <c r="E1" s="118"/>
    </row>
    <row r="2" spans="1:8" ht="16.5">
      <c r="A2" s="142" t="s">
        <v>147</v>
      </c>
      <c r="B2" s="118"/>
      <c r="C2" s="118"/>
      <c r="D2" s="118"/>
      <c r="E2" s="118"/>
    </row>
    <row r="3" spans="1:8" ht="16.5">
      <c r="A3" s="232"/>
      <c r="B3" s="232"/>
      <c r="C3" s="232"/>
      <c r="D3" s="232"/>
      <c r="E3" s="118"/>
    </row>
    <row r="4" spans="1:8" ht="45.75" customHeight="1">
      <c r="A4" s="234" t="s">
        <v>253</v>
      </c>
      <c r="B4" s="232"/>
      <c r="C4" s="232"/>
      <c r="D4" s="232"/>
      <c r="E4" s="118"/>
    </row>
    <row r="5" spans="1:8" s="140" customFormat="1" ht="15.75">
      <c r="A5" s="235" t="str">
        <f>'Biểu 81'!A5:C5</f>
        <v>(Dự toán đã được HĐND quyết định)</v>
      </c>
      <c r="B5" s="235"/>
      <c r="C5" s="235"/>
      <c r="D5" s="235"/>
      <c r="E5" s="133"/>
    </row>
    <row r="6" spans="1:8" ht="16.5">
      <c r="A6" s="130"/>
      <c r="B6" s="130"/>
      <c r="C6" s="130"/>
      <c r="D6" s="130"/>
      <c r="E6" s="118"/>
    </row>
    <row r="7" spans="1:8" ht="15.75">
      <c r="A7" s="119"/>
      <c r="B7" s="118"/>
      <c r="C7" s="118"/>
      <c r="D7" s="138" t="s">
        <v>249</v>
      </c>
      <c r="E7" s="118"/>
    </row>
    <row r="8" spans="1:8" ht="15.75">
      <c r="A8" s="237" t="s">
        <v>137</v>
      </c>
      <c r="B8" s="237" t="s">
        <v>35</v>
      </c>
      <c r="C8" s="239" t="s">
        <v>134</v>
      </c>
      <c r="D8" s="240"/>
      <c r="E8" s="123"/>
    </row>
    <row r="9" spans="1:8" ht="27" customHeight="1">
      <c r="A9" s="238"/>
      <c r="B9" s="238"/>
      <c r="C9" s="149" t="s">
        <v>159</v>
      </c>
      <c r="D9" s="149" t="s">
        <v>160</v>
      </c>
      <c r="E9" s="123"/>
    </row>
    <row r="10" spans="1:8" ht="25.5" customHeight="1">
      <c r="A10" s="121"/>
      <c r="B10" s="122" t="s">
        <v>28</v>
      </c>
      <c r="C10" s="122">
        <f>C11+C28</f>
        <v>202000000</v>
      </c>
      <c r="D10" s="122">
        <f>D11+D28</f>
        <v>139862000</v>
      </c>
      <c r="E10" s="123"/>
    </row>
    <row r="11" spans="1:8" ht="25.5" customHeight="1">
      <c r="A11" s="126" t="s">
        <v>5</v>
      </c>
      <c r="B11" s="127" t="s">
        <v>29</v>
      </c>
      <c r="C11" s="127">
        <f>SUM(C12:C27)</f>
        <v>202000000</v>
      </c>
      <c r="D11" s="127">
        <f>SUM(D12:D27)</f>
        <v>139862000</v>
      </c>
      <c r="E11" s="118"/>
      <c r="H11" s="141"/>
    </row>
    <row r="12" spans="1:8" ht="25.5" customHeight="1">
      <c r="A12" s="124">
        <v>1</v>
      </c>
      <c r="B12" s="125" t="s">
        <v>161</v>
      </c>
      <c r="C12" s="125">
        <v>300000</v>
      </c>
      <c r="D12" s="125">
        <v>120000</v>
      </c>
      <c r="E12" s="118"/>
    </row>
    <row r="13" spans="1:8" ht="25.5" customHeight="1">
      <c r="A13" s="124">
        <v>2</v>
      </c>
      <c r="B13" s="125" t="s">
        <v>162</v>
      </c>
      <c r="C13" s="125"/>
      <c r="D13" s="125"/>
      <c r="E13" s="118"/>
    </row>
    <row r="14" spans="1:8" ht="25.5" customHeight="1">
      <c r="A14" s="124">
        <v>3</v>
      </c>
      <c r="B14" s="125" t="s">
        <v>163</v>
      </c>
      <c r="C14" s="125">
        <v>14000000</v>
      </c>
      <c r="D14" s="125">
        <f>C14</f>
        <v>14000000</v>
      </c>
      <c r="E14" s="118"/>
    </row>
    <row r="15" spans="1:8" ht="25.5" customHeight="1">
      <c r="A15" s="124">
        <v>4</v>
      </c>
      <c r="B15" s="125" t="s">
        <v>165</v>
      </c>
      <c r="C15" s="125"/>
      <c r="D15" s="125"/>
      <c r="E15" s="118"/>
    </row>
    <row r="16" spans="1:8" ht="25.5" customHeight="1">
      <c r="A16" s="124">
        <v>5</v>
      </c>
      <c r="B16" s="125" t="s">
        <v>30</v>
      </c>
      <c r="C16" s="125">
        <v>10000000</v>
      </c>
      <c r="D16" s="125">
        <v>5000000</v>
      </c>
      <c r="E16" s="118"/>
      <c r="H16" s="148"/>
    </row>
    <row r="17" spans="1:8" ht="25.5" customHeight="1">
      <c r="A17" s="124">
        <v>6</v>
      </c>
      <c r="B17" s="125" t="s">
        <v>164</v>
      </c>
      <c r="C17" s="125"/>
      <c r="D17" s="125"/>
      <c r="E17" s="118"/>
    </row>
    <row r="18" spans="1:8" ht="25.5" customHeight="1">
      <c r="A18" s="124">
        <v>7</v>
      </c>
      <c r="B18" s="125" t="s">
        <v>31</v>
      </c>
      <c r="C18" s="125">
        <v>24840000</v>
      </c>
      <c r="D18" s="125">
        <f>18792000+1440000</f>
        <v>20232000</v>
      </c>
      <c r="E18" s="118"/>
      <c r="H18" s="141"/>
    </row>
    <row r="19" spans="1:8" ht="25.5" customHeight="1">
      <c r="A19" s="124">
        <v>8</v>
      </c>
      <c r="B19" s="125" t="s">
        <v>166</v>
      </c>
      <c r="C19" s="125">
        <v>1800000</v>
      </c>
      <c r="D19" s="125">
        <f>C19</f>
        <v>1800000</v>
      </c>
      <c r="E19" s="118"/>
    </row>
    <row r="20" spans="1:8" ht="25.5" customHeight="1">
      <c r="A20" s="124">
        <v>9</v>
      </c>
      <c r="B20" s="125" t="s">
        <v>248</v>
      </c>
      <c r="C20" s="125">
        <v>60000</v>
      </c>
      <c r="D20" s="125">
        <f>C20</f>
        <v>60000</v>
      </c>
      <c r="E20" s="118"/>
    </row>
    <row r="21" spans="1:8" ht="25.5" customHeight="1">
      <c r="A21" s="124">
        <v>10</v>
      </c>
      <c r="B21" s="125" t="s">
        <v>167</v>
      </c>
      <c r="C21" s="125">
        <v>900000</v>
      </c>
      <c r="D21" s="125">
        <f>270000+180000</f>
        <v>450000</v>
      </c>
      <c r="E21" s="118"/>
    </row>
    <row r="22" spans="1:8" ht="25.5" customHeight="1">
      <c r="A22" s="124">
        <v>11</v>
      </c>
      <c r="B22" s="125" t="s">
        <v>32</v>
      </c>
      <c r="C22" s="125">
        <v>144000000</v>
      </c>
      <c r="D22" s="125">
        <f>63350000+31750000</f>
        <v>95100000</v>
      </c>
      <c r="E22" s="118"/>
    </row>
    <row r="23" spans="1:8" ht="25.5" customHeight="1">
      <c r="A23" s="124">
        <v>12</v>
      </c>
      <c r="B23" s="125" t="s">
        <v>168</v>
      </c>
      <c r="C23" s="125"/>
      <c r="D23" s="125"/>
      <c r="E23" s="118"/>
    </row>
    <row r="24" spans="1:8" ht="25.5" customHeight="1">
      <c r="A24" s="124">
        <v>13</v>
      </c>
      <c r="B24" s="125" t="s">
        <v>169</v>
      </c>
      <c r="C24" s="125"/>
      <c r="D24" s="125"/>
      <c r="E24" s="118"/>
    </row>
    <row r="25" spans="1:8" ht="25.5" customHeight="1">
      <c r="A25" s="124">
        <v>14</v>
      </c>
      <c r="B25" s="125" t="s">
        <v>33</v>
      </c>
      <c r="C25" s="125"/>
      <c r="D25" s="150"/>
      <c r="E25" s="118"/>
      <c r="H25" s="141"/>
    </row>
    <row r="26" spans="1:8" ht="25.5" customHeight="1">
      <c r="A26" s="124">
        <v>15</v>
      </c>
      <c r="B26" s="125" t="s">
        <v>34</v>
      </c>
      <c r="C26" s="125">
        <v>6000000</v>
      </c>
      <c r="D26" s="125">
        <f>3000000</f>
        <v>3000000</v>
      </c>
      <c r="E26" s="118"/>
    </row>
    <row r="27" spans="1:8" ht="25.5" customHeight="1">
      <c r="A27" s="124">
        <v>16</v>
      </c>
      <c r="B27" s="125" t="s">
        <v>170</v>
      </c>
      <c r="C27" s="125">
        <v>100000</v>
      </c>
      <c r="D27" s="125">
        <f>C27</f>
        <v>100000</v>
      </c>
      <c r="E27" s="118"/>
    </row>
    <row r="28" spans="1:8" s="144" customFormat="1" ht="25.5" customHeight="1">
      <c r="A28" s="145" t="s">
        <v>7</v>
      </c>
      <c r="B28" s="146" t="s">
        <v>121</v>
      </c>
      <c r="C28" s="146"/>
      <c r="D28" s="146"/>
      <c r="E28" s="123"/>
    </row>
    <row r="29" spans="1:8" ht="15.75">
      <c r="A29" s="119"/>
      <c r="B29" s="236"/>
      <c r="C29" s="236"/>
      <c r="D29" s="236"/>
      <c r="E29" s="118"/>
    </row>
    <row r="30" spans="1:8" ht="15.75">
      <c r="A30" s="119"/>
      <c r="B30" s="137"/>
      <c r="C30" s="137"/>
      <c r="D30" s="173" t="str">
        <f>'Biểu 82'!C34</f>
        <v>ỦY BAN NHÂN DÂN HUYỆN</v>
      </c>
      <c r="E30" s="118"/>
    </row>
    <row r="31" spans="1:8" ht="15.75">
      <c r="A31" s="119"/>
      <c r="B31" s="137"/>
      <c r="C31" s="137"/>
      <c r="D31" s="137"/>
      <c r="E31" s="118"/>
    </row>
    <row r="32" spans="1:8" ht="15.75">
      <c r="B32" s="137"/>
      <c r="C32" s="137"/>
      <c r="D32" s="137"/>
    </row>
    <row r="33" spans="1:4" ht="15.75">
      <c r="B33" s="137"/>
      <c r="C33" s="137"/>
      <c r="D33" s="137"/>
    </row>
    <row r="34" spans="1:4" ht="15.75">
      <c r="B34" s="137"/>
      <c r="C34" s="137"/>
      <c r="D34" s="137"/>
    </row>
    <row r="35" spans="1:4" ht="15.75">
      <c r="B35" s="137"/>
      <c r="C35" s="137"/>
      <c r="D35" s="137"/>
    </row>
    <row r="36" spans="1:4" ht="15.75">
      <c r="B36" s="137"/>
      <c r="C36" s="137"/>
      <c r="D36" s="137"/>
    </row>
    <row r="37" spans="1:4" ht="16.5">
      <c r="A37" s="132"/>
      <c r="B37" s="135"/>
      <c r="C37" s="135"/>
      <c r="D37" s="135"/>
    </row>
  </sheetData>
  <mergeCells count="7">
    <mergeCell ref="A3:D3"/>
    <mergeCell ref="A4:D4"/>
    <mergeCell ref="A5:D5"/>
    <mergeCell ref="B29:D29"/>
    <mergeCell ref="B8:B9"/>
    <mergeCell ref="A8:A9"/>
    <mergeCell ref="C8:D8"/>
  </mergeCells>
  <pageMargins left="0.7" right="0.2800000000000000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E143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8" sqref="A8"/>
      <selection pane="bottomRight" activeCell="A5" sqref="A5:E5"/>
    </sheetView>
  </sheetViews>
  <sheetFormatPr defaultRowHeight="15.75"/>
  <cols>
    <col min="1" max="1" width="7" style="28" customWidth="1"/>
    <col min="2" max="2" width="49.85546875" style="27" customWidth="1"/>
    <col min="3" max="5" width="12.7109375" style="27" customWidth="1"/>
    <col min="6" max="16384" width="9.140625" style="27"/>
  </cols>
  <sheetData>
    <row r="1" spans="1:5" customFormat="1" ht="15.75" customHeight="1">
      <c r="A1" s="134" t="s">
        <v>146</v>
      </c>
      <c r="B1" s="134"/>
      <c r="C1" s="24"/>
      <c r="D1" s="241" t="s">
        <v>102</v>
      </c>
      <c r="E1" s="241"/>
    </row>
    <row r="2" spans="1:5" customFormat="1" ht="16.5">
      <c r="A2" s="142" t="s">
        <v>147</v>
      </c>
      <c r="B2" s="142"/>
      <c r="C2" s="24"/>
      <c r="D2" s="24"/>
      <c r="E2" s="24"/>
    </row>
    <row r="3" spans="1:5" customFormat="1" ht="16.5">
      <c r="A3" s="142"/>
      <c r="B3" s="142"/>
      <c r="C3" s="24"/>
      <c r="D3" s="24"/>
      <c r="E3" s="24"/>
    </row>
    <row r="4" spans="1:5" customFormat="1" ht="36.75" customHeight="1">
      <c r="A4" s="242" t="s">
        <v>254</v>
      </c>
      <c r="B4" s="243"/>
      <c r="C4" s="243"/>
      <c r="D4" s="243"/>
      <c r="E4" s="243"/>
    </row>
    <row r="5" spans="1:5" customFormat="1" ht="24.75" customHeight="1">
      <c r="A5" s="244" t="str">
        <f>'Biểu 81'!A5:C5</f>
        <v>(Dự toán đã được HĐND quyết định)</v>
      </c>
      <c r="B5" s="245"/>
      <c r="C5" s="245"/>
      <c r="D5" s="245"/>
      <c r="E5" s="245"/>
    </row>
    <row r="6" spans="1:5" customFormat="1" ht="24.75" customHeight="1">
      <c r="A6" s="151"/>
      <c r="B6" s="24"/>
      <c r="C6" s="24"/>
      <c r="D6" s="247" t="s">
        <v>0</v>
      </c>
      <c r="E6" s="247"/>
    </row>
    <row r="7" spans="1:5" customFormat="1" ht="15">
      <c r="A7" s="248" t="s">
        <v>1</v>
      </c>
      <c r="B7" s="248" t="s">
        <v>35</v>
      </c>
      <c r="C7" s="248" t="s">
        <v>36</v>
      </c>
      <c r="D7" s="248" t="s">
        <v>37</v>
      </c>
      <c r="E7" s="248"/>
    </row>
    <row r="8" spans="1:5" customFormat="1" ht="15">
      <c r="A8" s="248"/>
      <c r="B8" s="248"/>
      <c r="C8" s="248"/>
      <c r="D8" s="248" t="s">
        <v>38</v>
      </c>
      <c r="E8" s="248" t="s">
        <v>118</v>
      </c>
    </row>
    <row r="9" spans="1:5" customFormat="1" ht="11.25" customHeight="1">
      <c r="A9" s="248"/>
      <c r="B9" s="248"/>
      <c r="C9" s="248"/>
      <c r="D9" s="248"/>
      <c r="E9" s="248"/>
    </row>
    <row r="10" spans="1:5" customFormat="1" ht="15">
      <c r="A10" s="25" t="s">
        <v>2</v>
      </c>
      <c r="B10" s="25" t="s">
        <v>3</v>
      </c>
      <c r="C10" s="25" t="s">
        <v>39</v>
      </c>
      <c r="D10" s="25">
        <v>2</v>
      </c>
      <c r="E10" s="25">
        <v>3</v>
      </c>
    </row>
    <row r="11" spans="1:5" s="29" customFormat="1" ht="27" customHeight="1">
      <c r="A11" s="40"/>
      <c r="B11" s="40" t="s">
        <v>15</v>
      </c>
      <c r="C11" s="41">
        <f>SUM(D11:E11)</f>
        <v>592438</v>
      </c>
      <c r="D11" s="41">
        <f>D12+D28+D31</f>
        <v>495690</v>
      </c>
      <c r="E11" s="41">
        <f>E12+E28+E31</f>
        <v>96748</v>
      </c>
    </row>
    <row r="12" spans="1:5" s="29" customFormat="1" ht="27" customHeight="1">
      <c r="A12" s="40" t="s">
        <v>2</v>
      </c>
      <c r="B12" s="41" t="s">
        <v>171</v>
      </c>
      <c r="C12" s="41">
        <f t="shared" ref="C12:C28" si="0">SUM(D12:E12)</f>
        <v>592438</v>
      </c>
      <c r="D12" s="41">
        <f>D13+D22+D26+D27</f>
        <v>495690</v>
      </c>
      <c r="E12" s="41">
        <f>E13+E22+E26+E27</f>
        <v>96748</v>
      </c>
    </row>
    <row r="13" spans="1:5" s="29" customFormat="1" ht="27" customHeight="1">
      <c r="A13" s="40" t="s">
        <v>5</v>
      </c>
      <c r="B13" s="41" t="s">
        <v>16</v>
      </c>
      <c r="C13" s="41">
        <f t="shared" si="0"/>
        <v>110412</v>
      </c>
      <c r="D13" s="41">
        <f>D14+D21</f>
        <v>78662</v>
      </c>
      <c r="E13" s="41">
        <f>E14+E21</f>
        <v>31750</v>
      </c>
    </row>
    <row r="14" spans="1:5" ht="24" customHeight="1">
      <c r="A14" s="90">
        <v>1</v>
      </c>
      <c r="B14" s="91" t="s">
        <v>175</v>
      </c>
      <c r="C14" s="88">
        <f t="shared" si="0"/>
        <v>110412</v>
      </c>
      <c r="D14" s="91">
        <v>78662</v>
      </c>
      <c r="E14" s="91">
        <v>31750</v>
      </c>
    </row>
    <row r="15" spans="1:5" ht="24" customHeight="1">
      <c r="A15" s="90"/>
      <c r="B15" s="91" t="s">
        <v>110</v>
      </c>
      <c r="C15" s="88">
        <f t="shared" si="0"/>
        <v>0</v>
      </c>
      <c r="D15" s="91"/>
      <c r="E15" s="91"/>
    </row>
    <row r="16" spans="1:5" s="154" customFormat="1" ht="24" customHeight="1">
      <c r="A16" s="153" t="s">
        <v>6</v>
      </c>
      <c r="B16" s="152" t="s">
        <v>40</v>
      </c>
      <c r="C16" s="88">
        <f t="shared" si="0"/>
        <v>0</v>
      </c>
      <c r="D16" s="152"/>
      <c r="E16" s="152"/>
    </row>
    <row r="17" spans="1:5" s="154" customFormat="1" ht="24" customHeight="1">
      <c r="A17" s="153" t="s">
        <v>6</v>
      </c>
      <c r="B17" s="152" t="s">
        <v>41</v>
      </c>
      <c r="C17" s="88">
        <f t="shared" si="0"/>
        <v>0</v>
      </c>
      <c r="D17" s="152"/>
      <c r="E17" s="152"/>
    </row>
    <row r="18" spans="1:5" ht="24" customHeight="1">
      <c r="A18" s="90"/>
      <c r="B18" s="91" t="s">
        <v>172</v>
      </c>
      <c r="C18" s="88">
        <f t="shared" si="0"/>
        <v>0</v>
      </c>
      <c r="D18" s="91"/>
      <c r="E18" s="91"/>
    </row>
    <row r="19" spans="1:5" s="154" customFormat="1" ht="24" customHeight="1">
      <c r="A19" s="153" t="s">
        <v>6</v>
      </c>
      <c r="B19" s="152" t="s">
        <v>173</v>
      </c>
      <c r="C19" s="88">
        <f t="shared" si="0"/>
        <v>0</v>
      </c>
      <c r="D19" s="152"/>
      <c r="E19" s="152"/>
    </row>
    <row r="20" spans="1:5" s="154" customFormat="1" ht="24" customHeight="1">
      <c r="A20" s="153" t="s">
        <v>6</v>
      </c>
      <c r="B20" s="152" t="s">
        <v>174</v>
      </c>
      <c r="C20" s="88">
        <f t="shared" si="0"/>
        <v>0</v>
      </c>
      <c r="D20" s="152"/>
      <c r="E20" s="152"/>
    </row>
    <row r="21" spans="1:5" ht="24" customHeight="1">
      <c r="A21" s="90">
        <v>2</v>
      </c>
      <c r="B21" s="91" t="s">
        <v>42</v>
      </c>
      <c r="C21" s="88">
        <f t="shared" si="0"/>
        <v>0</v>
      </c>
      <c r="D21" s="91"/>
      <c r="E21" s="91"/>
    </row>
    <row r="22" spans="1:5" s="29" customFormat="1" ht="27" customHeight="1">
      <c r="A22" s="40" t="s">
        <v>7</v>
      </c>
      <c r="B22" s="41" t="s">
        <v>17</v>
      </c>
      <c r="C22" s="41">
        <f t="shared" si="0"/>
        <v>473716</v>
      </c>
      <c r="D22" s="41">
        <v>410381</v>
      </c>
      <c r="E22" s="41">
        <v>63335</v>
      </c>
    </row>
    <row r="23" spans="1:5" ht="24" customHeight="1">
      <c r="A23" s="90"/>
      <c r="B23" s="91" t="s">
        <v>84</v>
      </c>
      <c r="C23" s="92">
        <f t="shared" si="0"/>
        <v>0</v>
      </c>
      <c r="D23" s="91"/>
      <c r="E23" s="91"/>
    </row>
    <row r="24" spans="1:5" s="154" customFormat="1" ht="24" customHeight="1">
      <c r="A24" s="153">
        <f>A23+1</f>
        <v>1</v>
      </c>
      <c r="B24" s="152" t="s">
        <v>40</v>
      </c>
      <c r="C24" s="152">
        <f t="shared" si="0"/>
        <v>206483</v>
      </c>
      <c r="D24" s="152">
        <v>206483</v>
      </c>
      <c r="E24" s="152"/>
    </row>
    <row r="25" spans="1:5" s="154" customFormat="1" ht="24" customHeight="1">
      <c r="A25" s="153">
        <v>2</v>
      </c>
      <c r="B25" s="152" t="s">
        <v>41</v>
      </c>
      <c r="C25" s="155">
        <f t="shared" si="0"/>
        <v>0</v>
      </c>
      <c r="D25" s="155"/>
      <c r="E25" s="155"/>
    </row>
    <row r="26" spans="1:5" s="29" customFormat="1" ht="27" customHeight="1">
      <c r="A26" s="40" t="s">
        <v>11</v>
      </c>
      <c r="B26" s="41" t="s">
        <v>18</v>
      </c>
      <c r="C26" s="41">
        <f t="shared" si="0"/>
        <v>8310</v>
      </c>
      <c r="D26" s="41">
        <v>6647</v>
      </c>
      <c r="E26" s="41">
        <v>1663</v>
      </c>
    </row>
    <row r="27" spans="1:5" s="29" customFormat="1" ht="27" customHeight="1">
      <c r="A27" s="40" t="s">
        <v>13</v>
      </c>
      <c r="B27" s="41" t="s">
        <v>19</v>
      </c>
      <c r="C27" s="41">
        <f t="shared" si="0"/>
        <v>0</v>
      </c>
      <c r="D27" s="41"/>
      <c r="E27" s="41"/>
    </row>
    <row r="28" spans="1:5" ht="27" customHeight="1">
      <c r="A28" s="40" t="s">
        <v>3</v>
      </c>
      <c r="B28" s="41" t="s">
        <v>123</v>
      </c>
      <c r="C28" s="46">
        <f t="shared" si="0"/>
        <v>0</v>
      </c>
      <c r="D28" s="46">
        <f>D29+D30</f>
        <v>0</v>
      </c>
      <c r="E28" s="46">
        <f>E29+E30</f>
        <v>0</v>
      </c>
    </row>
    <row r="29" spans="1:5" ht="27" customHeight="1">
      <c r="A29" s="40">
        <v>1</v>
      </c>
      <c r="B29" s="41" t="s">
        <v>153</v>
      </c>
      <c r="C29" s="46"/>
      <c r="D29" s="46"/>
      <c r="E29" s="46"/>
    </row>
    <row r="30" spans="1:5" ht="27" customHeight="1">
      <c r="A30" s="40">
        <v>2</v>
      </c>
      <c r="B30" s="41" t="s">
        <v>154</v>
      </c>
      <c r="C30" s="46"/>
      <c r="D30" s="46"/>
      <c r="E30" s="46"/>
    </row>
    <row r="31" spans="1:5" ht="27" customHeight="1">
      <c r="A31" s="40" t="s">
        <v>122</v>
      </c>
      <c r="B31" s="41" t="s">
        <v>176</v>
      </c>
      <c r="C31" s="46"/>
      <c r="D31" s="46"/>
      <c r="E31" s="46"/>
    </row>
    <row r="32" spans="1:5" ht="22.5" customHeight="1">
      <c r="C32" s="246" t="s">
        <v>124</v>
      </c>
      <c r="D32" s="246"/>
      <c r="E32" s="246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</sheetData>
  <mergeCells count="11">
    <mergeCell ref="D1:E1"/>
    <mergeCell ref="A4:E4"/>
    <mergeCell ref="A5:E5"/>
    <mergeCell ref="C32:E32"/>
    <mergeCell ref="D6:E6"/>
    <mergeCell ref="A7:A9"/>
    <mergeCell ref="B7:B9"/>
    <mergeCell ref="C7:C9"/>
    <mergeCell ref="D7:E7"/>
    <mergeCell ref="D8:D9"/>
    <mergeCell ref="E8:E9"/>
  </mergeCells>
  <printOptions horizontalCentered="1"/>
  <pageMargins left="0.5" right="0.25" top="0.5" bottom="0.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D36"/>
  <sheetViews>
    <sheetView topLeftCell="A28" workbookViewId="0">
      <selection activeCell="C13" sqref="C13"/>
    </sheetView>
  </sheetViews>
  <sheetFormatPr defaultRowHeight="15"/>
  <cols>
    <col min="1" max="1" width="7.5703125" style="3" customWidth="1"/>
    <col min="2" max="2" width="50.42578125" style="3" customWidth="1"/>
    <col min="3" max="3" width="27.5703125" style="5" customWidth="1"/>
    <col min="4" max="4" width="10.140625" style="3" customWidth="1"/>
    <col min="5" max="16384" width="9.140625" style="3"/>
  </cols>
  <sheetData>
    <row r="1" spans="1:4" ht="20.25" customHeight="1">
      <c r="A1" s="134" t="s">
        <v>146</v>
      </c>
      <c r="B1" s="134"/>
      <c r="C1" s="47" t="s">
        <v>101</v>
      </c>
    </row>
    <row r="2" spans="1:4" ht="16.5">
      <c r="A2" s="142" t="s">
        <v>147</v>
      </c>
      <c r="B2" s="142"/>
      <c r="C2" s="31"/>
    </row>
    <row r="3" spans="1:4" ht="15.75">
      <c r="A3" s="30"/>
      <c r="B3" s="30"/>
      <c r="C3" s="31"/>
    </row>
    <row r="4" spans="1:4" ht="21" customHeight="1">
      <c r="A4" s="243" t="s">
        <v>255</v>
      </c>
      <c r="B4" s="243"/>
      <c r="C4" s="243"/>
    </row>
    <row r="5" spans="1:4" ht="21" customHeight="1">
      <c r="A5" s="245" t="str">
        <f>'Biểu 84'!A5:E5</f>
        <v>(Dự toán đã được HĐND quyết định)</v>
      </c>
      <c r="B5" s="245"/>
      <c r="C5" s="245"/>
    </row>
    <row r="6" spans="1:4" ht="21" customHeight="1">
      <c r="A6" s="32"/>
      <c r="B6" s="33"/>
      <c r="C6" s="39" t="s">
        <v>0</v>
      </c>
    </row>
    <row r="7" spans="1:4" ht="18.75" customHeight="1">
      <c r="A7" s="34" t="s">
        <v>1</v>
      </c>
      <c r="B7" s="34" t="s">
        <v>35</v>
      </c>
      <c r="C7" s="35" t="s">
        <v>134</v>
      </c>
    </row>
    <row r="8" spans="1:4" ht="19.5" customHeight="1">
      <c r="A8" s="34"/>
      <c r="B8" s="48" t="s">
        <v>15</v>
      </c>
      <c r="C8" s="35">
        <f>C9+C10</f>
        <v>551053</v>
      </c>
      <c r="D8" s="44"/>
    </row>
    <row r="9" spans="1:4" ht="24.75" customHeight="1">
      <c r="A9" s="34" t="s">
        <v>2</v>
      </c>
      <c r="B9" s="36" t="s">
        <v>43</v>
      </c>
      <c r="C9" s="35">
        <v>55363</v>
      </c>
    </row>
    <row r="10" spans="1:4" ht="17.25" customHeight="1">
      <c r="A10" s="40" t="s">
        <v>3</v>
      </c>
      <c r="B10" s="41" t="s">
        <v>109</v>
      </c>
      <c r="C10" s="46">
        <f>C11+C21+C34+C33</f>
        <v>495690</v>
      </c>
    </row>
    <row r="11" spans="1:4" ht="17.25" customHeight="1">
      <c r="A11" s="40" t="s">
        <v>5</v>
      </c>
      <c r="B11" s="41" t="s">
        <v>16</v>
      </c>
      <c r="C11" s="46">
        <f>C12</f>
        <v>78662</v>
      </c>
    </row>
    <row r="12" spans="1:4" ht="17.25" customHeight="1">
      <c r="A12" s="90"/>
      <c r="B12" s="91" t="s">
        <v>110</v>
      </c>
      <c r="C12" s="88">
        <f>'Biểu 84'!D14</f>
        <v>78662</v>
      </c>
    </row>
    <row r="13" spans="1:4" ht="17.25" customHeight="1">
      <c r="A13" s="90">
        <v>1</v>
      </c>
      <c r="B13" s="91" t="s">
        <v>48</v>
      </c>
      <c r="C13" s="88"/>
    </row>
    <row r="14" spans="1:4" ht="17.25" customHeight="1">
      <c r="A14" s="90">
        <f t="shared" ref="A14:A20" si="0">A13+1</f>
        <v>2</v>
      </c>
      <c r="B14" s="91" t="s">
        <v>40</v>
      </c>
      <c r="C14" s="88"/>
    </row>
    <row r="15" spans="1:4" ht="17.25" customHeight="1">
      <c r="A15" s="90">
        <f t="shared" si="0"/>
        <v>3</v>
      </c>
      <c r="B15" s="91" t="s">
        <v>44</v>
      </c>
      <c r="C15" s="88"/>
    </row>
    <row r="16" spans="1:4" ht="17.25" customHeight="1">
      <c r="A16" s="90">
        <v>4</v>
      </c>
      <c r="B16" s="91" t="s">
        <v>46</v>
      </c>
      <c r="C16" s="88"/>
    </row>
    <row r="17" spans="1:4" ht="17.25" customHeight="1">
      <c r="A17" s="90">
        <f t="shared" si="0"/>
        <v>5</v>
      </c>
      <c r="B17" s="91" t="s">
        <v>47</v>
      </c>
      <c r="C17" s="88"/>
    </row>
    <row r="18" spans="1:4" ht="17.25" customHeight="1">
      <c r="A18" s="90">
        <f t="shared" si="0"/>
        <v>6</v>
      </c>
      <c r="B18" s="91" t="s">
        <v>111</v>
      </c>
      <c r="C18" s="88"/>
    </row>
    <row r="19" spans="1:4" ht="17.25" customHeight="1">
      <c r="A19" s="90">
        <f t="shared" si="0"/>
        <v>7</v>
      </c>
      <c r="B19" s="91" t="s">
        <v>112</v>
      </c>
      <c r="C19" s="88"/>
    </row>
    <row r="20" spans="1:4" ht="17.25" customHeight="1">
      <c r="A20" s="90">
        <f t="shared" si="0"/>
        <v>8</v>
      </c>
      <c r="B20" s="91" t="s">
        <v>42</v>
      </c>
      <c r="C20" s="88"/>
    </row>
    <row r="21" spans="1:4" ht="18.75" customHeight="1">
      <c r="A21" s="40" t="s">
        <v>7</v>
      </c>
      <c r="B21" s="41" t="s">
        <v>17</v>
      </c>
      <c r="C21" s="46">
        <f>'Biểu 84'!D22</f>
        <v>410381</v>
      </c>
    </row>
    <row r="22" spans="1:4" s="156" customFormat="1" ht="18.75" customHeight="1">
      <c r="A22" s="153"/>
      <c r="B22" s="152" t="s">
        <v>177</v>
      </c>
      <c r="C22" s="155"/>
    </row>
    <row r="23" spans="1:4" ht="18" customHeight="1">
      <c r="A23" s="90">
        <v>1</v>
      </c>
      <c r="B23" s="91" t="s">
        <v>40</v>
      </c>
      <c r="C23" s="88">
        <v>206483.31299999999</v>
      </c>
      <c r="D23" s="65"/>
    </row>
    <row r="24" spans="1:4" ht="18" customHeight="1">
      <c r="A24" s="90">
        <v>2</v>
      </c>
      <c r="B24" s="91" t="s">
        <v>41</v>
      </c>
      <c r="C24" s="88"/>
      <c r="D24" s="65"/>
    </row>
    <row r="25" spans="1:4" ht="18" customHeight="1">
      <c r="A25" s="90">
        <v>3</v>
      </c>
      <c r="B25" s="91" t="s">
        <v>44</v>
      </c>
      <c r="C25" s="88">
        <v>21396.85</v>
      </c>
      <c r="D25" s="65"/>
    </row>
    <row r="26" spans="1:4" ht="18" customHeight="1">
      <c r="A26" s="90">
        <v>4</v>
      </c>
      <c r="B26" s="91" t="s">
        <v>114</v>
      </c>
      <c r="C26" s="88">
        <v>2620.4929999999999</v>
      </c>
      <c r="D26" s="65"/>
    </row>
    <row r="27" spans="1:4" ht="18" customHeight="1">
      <c r="A27" s="90">
        <v>5</v>
      </c>
      <c r="B27" s="91" t="s">
        <v>45</v>
      </c>
      <c r="C27" s="88"/>
    </row>
    <row r="28" spans="1:4" ht="18" customHeight="1">
      <c r="A28" s="90">
        <v>6</v>
      </c>
      <c r="B28" s="91" t="s">
        <v>46</v>
      </c>
      <c r="C28" s="88"/>
    </row>
    <row r="29" spans="1:4" ht="17.25" customHeight="1">
      <c r="A29" s="90">
        <v>7</v>
      </c>
      <c r="B29" s="91" t="s">
        <v>47</v>
      </c>
      <c r="C29" s="88">
        <v>2500</v>
      </c>
    </row>
    <row r="30" spans="1:4" ht="17.25" customHeight="1">
      <c r="A30" s="90">
        <v>8</v>
      </c>
      <c r="B30" s="91" t="s">
        <v>48</v>
      </c>
      <c r="C30" s="88">
        <v>74759.323000000004</v>
      </c>
    </row>
    <row r="31" spans="1:4" ht="31.5">
      <c r="A31" s="90">
        <v>9</v>
      </c>
      <c r="B31" s="91" t="s">
        <v>178</v>
      </c>
      <c r="C31" s="88">
        <v>34248.741000000002</v>
      </c>
    </row>
    <row r="32" spans="1:4" ht="18" customHeight="1">
      <c r="A32" s="90">
        <v>10</v>
      </c>
      <c r="B32" s="91" t="s">
        <v>111</v>
      </c>
      <c r="C32" s="88">
        <v>45700.440999999999</v>
      </c>
    </row>
    <row r="33" spans="1:3" s="61" customFormat="1" ht="18" customHeight="1">
      <c r="A33" s="40" t="s">
        <v>11</v>
      </c>
      <c r="B33" s="41" t="s">
        <v>18</v>
      </c>
      <c r="C33" s="46">
        <f>'Biểu 84'!D26</f>
        <v>6647</v>
      </c>
    </row>
    <row r="34" spans="1:3" ht="15.75">
      <c r="A34" s="40" t="s">
        <v>13</v>
      </c>
      <c r="B34" s="41" t="s">
        <v>19</v>
      </c>
      <c r="C34" s="46">
        <f>'Biểu 84'!D27</f>
        <v>0</v>
      </c>
    </row>
    <row r="35" spans="1:3" ht="15.75">
      <c r="A35" s="40" t="s">
        <v>122</v>
      </c>
      <c r="B35" s="41" t="s">
        <v>20</v>
      </c>
      <c r="C35" s="56">
        <f>'Biểu 84'!D31</f>
        <v>0</v>
      </c>
    </row>
    <row r="36" spans="1:3">
      <c r="B36" s="249" t="s">
        <v>124</v>
      </c>
      <c r="C36" s="249"/>
    </row>
  </sheetData>
  <mergeCells count="3">
    <mergeCell ref="A4:C4"/>
    <mergeCell ref="A5:C5"/>
    <mergeCell ref="B36:C36"/>
  </mergeCells>
  <printOptions horizontalCentered="1"/>
  <pageMargins left="0.45" right="0.45" top="0.84" bottom="0.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L67"/>
  <sheetViews>
    <sheetView topLeftCell="A55" workbookViewId="0">
      <selection activeCell="D66" sqref="D66"/>
    </sheetView>
  </sheetViews>
  <sheetFormatPr defaultRowHeight="15.75"/>
  <cols>
    <col min="1" max="1" width="6" style="3" customWidth="1"/>
    <col min="2" max="2" width="35.7109375" style="3" customWidth="1"/>
    <col min="3" max="3" width="12.28515625" style="33" customWidth="1"/>
    <col min="4" max="4" width="9.85546875" style="50" customWidth="1"/>
    <col min="5" max="5" width="12.85546875" style="33" customWidth="1"/>
    <col min="6" max="6" width="9.5703125" style="3" customWidth="1"/>
    <col min="7" max="7" width="9.28515625" style="3" customWidth="1"/>
    <col min="8" max="8" width="9.7109375" style="3" customWidth="1"/>
    <col min="9" max="9" width="10.28515625" style="3" customWidth="1"/>
    <col min="10" max="10" width="10.140625" style="5" customWidth="1"/>
    <col min="11" max="11" width="11" style="5" customWidth="1"/>
    <col min="12" max="16384" width="9.140625" style="3"/>
  </cols>
  <sheetData>
    <row r="1" spans="1:12">
      <c r="A1" s="134" t="s">
        <v>146</v>
      </c>
      <c r="B1" s="134"/>
      <c r="C1" s="134"/>
      <c r="J1" s="241" t="s">
        <v>100</v>
      </c>
      <c r="K1" s="241"/>
    </row>
    <row r="2" spans="1:12" ht="16.5">
      <c r="A2" s="142" t="s">
        <v>147</v>
      </c>
      <c r="B2" s="142"/>
      <c r="C2" s="142"/>
    </row>
    <row r="3" spans="1:12" ht="16.5">
      <c r="A3" s="142"/>
      <c r="B3" s="142"/>
      <c r="C3" s="142"/>
    </row>
    <row r="4" spans="1:12" ht="20.25" customHeight="1">
      <c r="A4" s="243" t="s">
        <v>256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2" ht="20.25" customHeight="1">
      <c r="A5" s="245" t="str">
        <f>'BIEU 85'!A5:C5</f>
        <v>(Dự toán đã được HĐND quyết định)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2" ht="20.25" customHeight="1">
      <c r="A6" s="251" t="s">
        <v>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</row>
    <row r="7" spans="1:12" s="52" customFormat="1" ht="64.5" customHeight="1">
      <c r="A7" s="254" t="s">
        <v>1</v>
      </c>
      <c r="B7" s="252" t="s">
        <v>49</v>
      </c>
      <c r="C7" s="252" t="s">
        <v>50</v>
      </c>
      <c r="D7" s="255" t="s">
        <v>107</v>
      </c>
      <c r="E7" s="252" t="s">
        <v>105</v>
      </c>
      <c r="F7" s="252" t="s">
        <v>51</v>
      </c>
      <c r="G7" s="252" t="s">
        <v>52</v>
      </c>
      <c r="H7" s="252" t="s">
        <v>53</v>
      </c>
      <c r="I7" s="252"/>
      <c r="J7" s="252"/>
      <c r="K7" s="253" t="s">
        <v>54</v>
      </c>
    </row>
    <row r="8" spans="1:12" s="52" customFormat="1" ht="43.5" customHeight="1">
      <c r="A8" s="254"/>
      <c r="B8" s="252"/>
      <c r="C8" s="252"/>
      <c r="D8" s="256"/>
      <c r="E8" s="252"/>
      <c r="F8" s="252"/>
      <c r="G8" s="252"/>
      <c r="H8" s="53" t="s">
        <v>106</v>
      </c>
      <c r="I8" s="53" t="s">
        <v>108</v>
      </c>
      <c r="J8" s="55" t="s">
        <v>56</v>
      </c>
      <c r="K8" s="253"/>
    </row>
    <row r="9" spans="1:12" s="52" customFormat="1" ht="19.5" customHeight="1">
      <c r="A9" s="57" t="s">
        <v>2</v>
      </c>
      <c r="B9" s="53" t="s">
        <v>3</v>
      </c>
      <c r="C9" s="53">
        <v>1</v>
      </c>
      <c r="D9" s="54">
        <v>2</v>
      </c>
      <c r="E9" s="53">
        <v>3</v>
      </c>
      <c r="F9" s="53">
        <v>4</v>
      </c>
      <c r="G9" s="53">
        <v>5</v>
      </c>
      <c r="H9" s="53">
        <v>6</v>
      </c>
      <c r="I9" s="53">
        <v>7</v>
      </c>
      <c r="J9" s="77">
        <v>8</v>
      </c>
      <c r="K9" s="55">
        <v>9</v>
      </c>
    </row>
    <row r="10" spans="1:12" ht="34.5" customHeight="1">
      <c r="A10" s="57"/>
      <c r="B10" s="57" t="s">
        <v>55</v>
      </c>
      <c r="C10" s="58">
        <f t="shared" ref="C10:D10" si="0">+C11+C65+C66+C64+C63</f>
        <v>243926.10300000003</v>
      </c>
      <c r="D10" s="58">
        <f t="shared" si="0"/>
        <v>0</v>
      </c>
      <c r="E10" s="58">
        <f>+E11+E65+E66+E64+E63</f>
        <v>237279.10300000003</v>
      </c>
      <c r="F10" s="58">
        <f t="shared" ref="F10:G10" si="1">+F11+F65+F66+F64+F63</f>
        <v>6647</v>
      </c>
      <c r="G10" s="58">
        <f t="shared" si="1"/>
        <v>0</v>
      </c>
      <c r="H10" s="59">
        <f>+H11+H65+H66</f>
        <v>0</v>
      </c>
      <c r="I10" s="59">
        <f>+I11+I65+I66</f>
        <v>0</v>
      </c>
      <c r="J10" s="58">
        <f>+J11+J65+J66</f>
        <v>0</v>
      </c>
      <c r="K10" s="58">
        <f>+K11+K65+K66</f>
        <v>0</v>
      </c>
      <c r="L10" s="65"/>
    </row>
    <row r="11" spans="1:12" s="61" customFormat="1" ht="30" customHeight="1">
      <c r="A11" s="57" t="s">
        <v>5</v>
      </c>
      <c r="B11" s="93" t="s">
        <v>57</v>
      </c>
      <c r="C11" s="94">
        <f>+SUM(C12:C62)</f>
        <v>237279.10300000003</v>
      </c>
      <c r="D11" s="94">
        <f t="shared" ref="D11:J11" si="2">+SUM(D12:D62)</f>
        <v>0</v>
      </c>
      <c r="E11" s="94">
        <f t="shared" si="2"/>
        <v>237279.10300000003</v>
      </c>
      <c r="F11" s="94">
        <f t="shared" si="2"/>
        <v>0</v>
      </c>
      <c r="G11" s="94">
        <f t="shared" si="2"/>
        <v>0</v>
      </c>
      <c r="H11" s="94">
        <f t="shared" si="2"/>
        <v>0</v>
      </c>
      <c r="I11" s="94">
        <f t="shared" si="2"/>
        <v>0</v>
      </c>
      <c r="J11" s="94">
        <f t="shared" si="2"/>
        <v>0</v>
      </c>
      <c r="K11" s="94">
        <f>+SUM(K51:K62)</f>
        <v>0</v>
      </c>
    </row>
    <row r="12" spans="1:12" s="71" customFormat="1" ht="22.5" customHeight="1">
      <c r="A12" s="13">
        <v>1</v>
      </c>
      <c r="B12" s="100" t="s">
        <v>117</v>
      </c>
      <c r="C12" s="174">
        <f>SUM(D12:K12)</f>
        <v>319.75099999999998</v>
      </c>
      <c r="D12" s="101"/>
      <c r="E12" s="96">
        <v>319.75099999999998</v>
      </c>
      <c r="F12" s="97"/>
      <c r="G12" s="97"/>
      <c r="H12" s="98"/>
      <c r="I12" s="97"/>
      <c r="J12" s="102"/>
      <c r="K12" s="102"/>
    </row>
    <row r="13" spans="1:12" s="71" customFormat="1" ht="22.5" customHeight="1">
      <c r="A13" s="13">
        <v>2</v>
      </c>
      <c r="B13" s="100" t="s">
        <v>184</v>
      </c>
      <c r="C13" s="174">
        <f>SUM(D13:K13)</f>
        <v>1760.5619999999999</v>
      </c>
      <c r="D13" s="60"/>
      <c r="E13" s="96">
        <v>1760.5619999999999</v>
      </c>
      <c r="F13" s="97"/>
      <c r="G13" s="97"/>
      <c r="H13" s="98"/>
      <c r="I13" s="97"/>
      <c r="J13" s="99"/>
      <c r="K13" s="99"/>
    </row>
    <row r="14" spans="1:12" s="164" customFormat="1" ht="22.5" customHeight="1">
      <c r="A14" s="157">
        <v>3</v>
      </c>
      <c r="B14" s="165" t="s">
        <v>185</v>
      </c>
      <c r="C14" s="175">
        <f t="shared" ref="C14:C21" si="3">+E14</f>
        <v>0</v>
      </c>
      <c r="D14" s="159"/>
      <c r="E14" s="160"/>
      <c r="F14" s="161"/>
      <c r="G14" s="161"/>
      <c r="H14" s="162"/>
      <c r="I14" s="161"/>
      <c r="J14" s="163"/>
      <c r="K14" s="163"/>
    </row>
    <row r="15" spans="1:12" s="71" customFormat="1" ht="22.5" customHeight="1">
      <c r="A15" s="13" t="s">
        <v>6</v>
      </c>
      <c r="B15" s="103" t="s">
        <v>186</v>
      </c>
      <c r="C15" s="176">
        <f t="shared" si="3"/>
        <v>6513.7719999999999</v>
      </c>
      <c r="D15" s="60"/>
      <c r="E15" s="96">
        <v>6513.7719999999999</v>
      </c>
      <c r="F15" s="97"/>
      <c r="G15" s="97"/>
      <c r="H15" s="98"/>
      <c r="I15" s="97"/>
      <c r="J15" s="99"/>
      <c r="K15" s="99"/>
    </row>
    <row r="16" spans="1:12" s="71" customFormat="1" ht="22.5" customHeight="1">
      <c r="A16" s="13" t="s">
        <v>6</v>
      </c>
      <c r="B16" s="104" t="s">
        <v>187</v>
      </c>
      <c r="C16" s="176">
        <f t="shared" si="3"/>
        <v>7529.7370000000001</v>
      </c>
      <c r="D16" s="60"/>
      <c r="E16" s="96">
        <v>7529.7370000000001</v>
      </c>
      <c r="F16" s="97"/>
      <c r="G16" s="97"/>
      <c r="H16" s="98"/>
      <c r="I16" s="97"/>
      <c r="J16" s="99"/>
      <c r="K16" s="99"/>
    </row>
    <row r="17" spans="1:11" s="71" customFormat="1" ht="22.5" customHeight="1">
      <c r="A17" s="13" t="s">
        <v>6</v>
      </c>
      <c r="B17" s="104" t="s">
        <v>188</v>
      </c>
      <c r="C17" s="176">
        <f t="shared" si="3"/>
        <v>6849.2470000000003</v>
      </c>
      <c r="D17" s="60"/>
      <c r="E17" s="96">
        <v>6849.2470000000003</v>
      </c>
      <c r="F17" s="97"/>
      <c r="G17" s="97"/>
      <c r="H17" s="98"/>
      <c r="I17" s="97"/>
      <c r="J17" s="99"/>
      <c r="K17" s="99"/>
    </row>
    <row r="18" spans="1:11" s="71" customFormat="1" ht="22.5" customHeight="1">
      <c r="A18" s="13" t="s">
        <v>6</v>
      </c>
      <c r="B18" s="103" t="s">
        <v>189</v>
      </c>
      <c r="C18" s="176">
        <f t="shared" si="3"/>
        <v>7582.9539999999997</v>
      </c>
      <c r="D18" s="60"/>
      <c r="E18" s="96">
        <v>7582.9539999999997</v>
      </c>
      <c r="F18" s="97"/>
      <c r="G18" s="97"/>
      <c r="H18" s="98"/>
      <c r="I18" s="97"/>
      <c r="J18" s="99"/>
      <c r="K18" s="99"/>
    </row>
    <row r="19" spans="1:11" s="71" customFormat="1" ht="22.5" customHeight="1">
      <c r="A19" s="13" t="s">
        <v>6</v>
      </c>
      <c r="B19" s="104" t="s">
        <v>190</v>
      </c>
      <c r="C19" s="176">
        <f t="shared" si="3"/>
        <v>8319.0439999999999</v>
      </c>
      <c r="D19" s="60"/>
      <c r="E19" s="96">
        <v>8319.0439999999999</v>
      </c>
      <c r="F19" s="97"/>
      <c r="G19" s="97"/>
      <c r="H19" s="98"/>
      <c r="I19" s="97"/>
      <c r="J19" s="99"/>
      <c r="K19" s="99"/>
    </row>
    <row r="20" spans="1:11" s="71" customFormat="1" ht="22.5" customHeight="1">
      <c r="A20" s="13" t="s">
        <v>6</v>
      </c>
      <c r="B20" s="104" t="s">
        <v>191</v>
      </c>
      <c r="C20" s="176">
        <f t="shared" si="3"/>
        <v>8987.5229999999992</v>
      </c>
      <c r="D20" s="60"/>
      <c r="E20" s="96">
        <v>8987.5229999999992</v>
      </c>
      <c r="F20" s="97"/>
      <c r="G20" s="97"/>
      <c r="H20" s="98"/>
      <c r="I20" s="97"/>
      <c r="J20" s="99"/>
      <c r="K20" s="99"/>
    </row>
    <row r="21" spans="1:11" s="71" customFormat="1" ht="22.5" customHeight="1">
      <c r="A21" s="13" t="s">
        <v>6</v>
      </c>
      <c r="B21" s="104" t="s">
        <v>192</v>
      </c>
      <c r="C21" s="176">
        <f t="shared" si="3"/>
        <v>9208.1939999999995</v>
      </c>
      <c r="D21" s="60"/>
      <c r="E21" s="96">
        <v>9208.1939999999995</v>
      </c>
      <c r="F21" s="97"/>
      <c r="G21" s="97"/>
      <c r="H21" s="98"/>
      <c r="I21" s="97"/>
      <c r="J21" s="99"/>
      <c r="K21" s="99"/>
    </row>
    <row r="22" spans="1:11" s="164" customFormat="1" ht="22.5" customHeight="1">
      <c r="A22" s="157">
        <v>4</v>
      </c>
      <c r="B22" s="158" t="s">
        <v>193</v>
      </c>
      <c r="C22" s="175"/>
      <c r="D22" s="159"/>
      <c r="E22" s="96"/>
      <c r="F22" s="161"/>
      <c r="G22" s="161"/>
      <c r="H22" s="162"/>
      <c r="I22" s="161"/>
      <c r="J22" s="163"/>
      <c r="K22" s="163"/>
    </row>
    <row r="23" spans="1:11" s="71" customFormat="1" ht="22.5" customHeight="1">
      <c r="A23" s="13" t="s">
        <v>6</v>
      </c>
      <c r="B23" s="104" t="s">
        <v>186</v>
      </c>
      <c r="C23" s="176">
        <f t="shared" ref="C23:C34" si="4">+E23</f>
        <v>6304.33</v>
      </c>
      <c r="D23" s="60"/>
      <c r="E23" s="96">
        <v>6304.33</v>
      </c>
      <c r="F23" s="97"/>
      <c r="G23" s="97"/>
      <c r="H23" s="98"/>
      <c r="I23" s="97"/>
      <c r="J23" s="99"/>
      <c r="K23" s="99"/>
    </row>
    <row r="24" spans="1:11" s="71" customFormat="1" ht="22.5" customHeight="1">
      <c r="A24" s="13" t="s">
        <v>6</v>
      </c>
      <c r="B24" s="104" t="s">
        <v>194</v>
      </c>
      <c r="C24" s="176">
        <f t="shared" si="4"/>
        <v>5815.0290000000005</v>
      </c>
      <c r="D24" s="60"/>
      <c r="E24" s="96">
        <v>5815.0290000000005</v>
      </c>
      <c r="F24" s="97"/>
      <c r="G24" s="97"/>
      <c r="H24" s="98"/>
      <c r="I24" s="97"/>
      <c r="J24" s="99"/>
      <c r="K24" s="99"/>
    </row>
    <row r="25" spans="1:11" s="71" customFormat="1" ht="22.5" customHeight="1">
      <c r="A25" s="13" t="s">
        <v>6</v>
      </c>
      <c r="B25" s="104" t="s">
        <v>195</v>
      </c>
      <c r="C25" s="176">
        <f t="shared" si="4"/>
        <v>4286.4380000000001</v>
      </c>
      <c r="D25" s="60"/>
      <c r="E25" s="96">
        <v>4286.4380000000001</v>
      </c>
      <c r="F25" s="97"/>
      <c r="G25" s="97"/>
      <c r="H25" s="98"/>
      <c r="I25" s="97"/>
      <c r="J25" s="99"/>
      <c r="K25" s="99"/>
    </row>
    <row r="26" spans="1:11" s="71" customFormat="1" ht="22.5" customHeight="1">
      <c r="A26" s="13" t="s">
        <v>6</v>
      </c>
      <c r="B26" s="105" t="s">
        <v>188</v>
      </c>
      <c r="C26" s="176">
        <f t="shared" si="4"/>
        <v>7329.41</v>
      </c>
      <c r="D26" s="60"/>
      <c r="E26" s="96">
        <v>7329.41</v>
      </c>
      <c r="F26" s="97"/>
      <c r="G26" s="97"/>
      <c r="H26" s="98"/>
      <c r="I26" s="97"/>
      <c r="J26" s="99"/>
      <c r="K26" s="99"/>
    </row>
    <row r="27" spans="1:11" s="71" customFormat="1" ht="22.5" customHeight="1">
      <c r="A27" s="13" t="s">
        <v>6</v>
      </c>
      <c r="B27" s="105" t="s">
        <v>196</v>
      </c>
      <c r="C27" s="176">
        <f t="shared" si="4"/>
        <v>5334.6369999999997</v>
      </c>
      <c r="D27" s="60"/>
      <c r="E27" s="96">
        <v>5334.6369999999997</v>
      </c>
      <c r="F27" s="97"/>
      <c r="G27" s="97"/>
      <c r="H27" s="98"/>
      <c r="I27" s="97"/>
      <c r="J27" s="99"/>
      <c r="K27" s="99"/>
    </row>
    <row r="28" spans="1:11" s="71" customFormat="1" ht="22.5" customHeight="1">
      <c r="A28" s="13" t="s">
        <v>6</v>
      </c>
      <c r="B28" s="105" t="s">
        <v>197</v>
      </c>
      <c r="C28" s="176">
        <f t="shared" si="4"/>
        <v>4790.8019999999997</v>
      </c>
      <c r="D28" s="60"/>
      <c r="E28" s="96">
        <v>4790.8019999999997</v>
      </c>
      <c r="F28" s="97"/>
      <c r="G28" s="97"/>
      <c r="H28" s="98"/>
      <c r="I28" s="97"/>
      <c r="J28" s="99"/>
      <c r="K28" s="99"/>
    </row>
    <row r="29" spans="1:11" s="71" customFormat="1" ht="22.5" customHeight="1">
      <c r="A29" s="13" t="s">
        <v>6</v>
      </c>
      <c r="B29" s="105" t="s">
        <v>198</v>
      </c>
      <c r="C29" s="176">
        <f t="shared" si="4"/>
        <v>4789.942</v>
      </c>
      <c r="D29" s="60"/>
      <c r="E29" s="96">
        <v>4789.942</v>
      </c>
      <c r="F29" s="97"/>
      <c r="G29" s="97"/>
      <c r="H29" s="98"/>
      <c r="I29" s="97"/>
      <c r="J29" s="99"/>
      <c r="K29" s="99"/>
    </row>
    <row r="30" spans="1:11" s="71" customFormat="1" ht="22.5" customHeight="1">
      <c r="A30" s="13" t="s">
        <v>6</v>
      </c>
      <c r="B30" s="105" t="s">
        <v>199</v>
      </c>
      <c r="C30" s="176">
        <f t="shared" si="4"/>
        <v>4175.3549999999996</v>
      </c>
      <c r="D30" s="60"/>
      <c r="E30" s="96">
        <v>4175.3549999999996</v>
      </c>
      <c r="F30" s="97"/>
      <c r="G30" s="97"/>
      <c r="H30" s="98"/>
      <c r="I30" s="97"/>
      <c r="J30" s="99"/>
      <c r="K30" s="99"/>
    </row>
    <row r="31" spans="1:11" s="71" customFormat="1" ht="22.5" customHeight="1">
      <c r="A31" s="13" t="s">
        <v>6</v>
      </c>
      <c r="B31" s="105" t="s">
        <v>200</v>
      </c>
      <c r="C31" s="176">
        <f t="shared" si="4"/>
        <v>5439.6909999999998</v>
      </c>
      <c r="D31" s="60"/>
      <c r="E31" s="96">
        <v>5439.6909999999998</v>
      </c>
      <c r="F31" s="97"/>
      <c r="G31" s="97"/>
      <c r="H31" s="98"/>
      <c r="I31" s="97"/>
      <c r="J31" s="99"/>
      <c r="K31" s="99"/>
    </row>
    <row r="32" spans="1:11" s="71" customFormat="1" ht="22.5" customHeight="1">
      <c r="A32" s="13" t="s">
        <v>6</v>
      </c>
      <c r="B32" s="105" t="s">
        <v>201</v>
      </c>
      <c r="C32" s="176">
        <f t="shared" si="4"/>
        <v>4657.1769999999997</v>
      </c>
      <c r="D32" s="60"/>
      <c r="E32" s="96">
        <v>4657.1769999999997</v>
      </c>
      <c r="F32" s="97"/>
      <c r="G32" s="97"/>
      <c r="H32" s="98"/>
      <c r="I32" s="97"/>
      <c r="J32" s="99"/>
      <c r="K32" s="99"/>
    </row>
    <row r="33" spans="1:11" s="71" customFormat="1" ht="22.5" customHeight="1">
      <c r="A33" s="13" t="s">
        <v>6</v>
      </c>
      <c r="B33" s="105" t="s">
        <v>202</v>
      </c>
      <c r="C33" s="176">
        <f t="shared" si="4"/>
        <v>4811.9939999999997</v>
      </c>
      <c r="D33" s="60"/>
      <c r="E33" s="96">
        <v>4811.9939999999997</v>
      </c>
      <c r="F33" s="97"/>
      <c r="G33" s="97"/>
      <c r="H33" s="98"/>
      <c r="I33" s="97"/>
      <c r="J33" s="99"/>
      <c r="K33" s="99"/>
    </row>
    <row r="34" spans="1:11" s="71" customFormat="1" ht="22.5" customHeight="1">
      <c r="A34" s="13" t="s">
        <v>6</v>
      </c>
      <c r="B34" s="105" t="s">
        <v>203</v>
      </c>
      <c r="C34" s="176">
        <f t="shared" si="4"/>
        <v>3632.71</v>
      </c>
      <c r="D34" s="60"/>
      <c r="E34" s="96">
        <v>3632.71</v>
      </c>
      <c r="F34" s="97"/>
      <c r="G34" s="97"/>
      <c r="H34" s="98"/>
      <c r="I34" s="97"/>
      <c r="J34" s="99"/>
      <c r="K34" s="99"/>
    </row>
    <row r="35" spans="1:11" s="164" customFormat="1" ht="22.5" customHeight="1">
      <c r="A35" s="157">
        <v>5</v>
      </c>
      <c r="B35" s="166" t="s">
        <v>204</v>
      </c>
      <c r="C35" s="175"/>
      <c r="D35" s="159"/>
      <c r="E35" s="96"/>
      <c r="F35" s="161"/>
      <c r="G35" s="161"/>
      <c r="H35" s="162"/>
      <c r="I35" s="161"/>
      <c r="J35" s="163"/>
      <c r="K35" s="163"/>
    </row>
    <row r="36" spans="1:11" s="71" customFormat="1" ht="22.5" customHeight="1">
      <c r="A36" s="13" t="s">
        <v>6</v>
      </c>
      <c r="B36" s="100" t="s">
        <v>201</v>
      </c>
      <c r="C36" s="176">
        <f t="shared" ref="C36:C41" si="5">+E36</f>
        <v>2923.9630000000002</v>
      </c>
      <c r="D36" s="60"/>
      <c r="E36" s="96">
        <v>2923.9630000000002</v>
      </c>
      <c r="F36" s="97"/>
      <c r="G36" s="97"/>
      <c r="H36" s="98"/>
      <c r="I36" s="97"/>
      <c r="J36" s="99"/>
      <c r="K36" s="99"/>
    </row>
    <row r="37" spans="1:11" s="71" customFormat="1" ht="22.5" customHeight="1">
      <c r="A37" s="13" t="s">
        <v>6</v>
      </c>
      <c r="B37" s="100" t="s">
        <v>200</v>
      </c>
      <c r="C37" s="176">
        <f t="shared" si="5"/>
        <v>3854.924</v>
      </c>
      <c r="D37" s="60"/>
      <c r="E37" s="96">
        <v>3854.924</v>
      </c>
      <c r="F37" s="97"/>
      <c r="G37" s="97"/>
      <c r="H37" s="98"/>
      <c r="I37" s="97"/>
      <c r="J37" s="99"/>
      <c r="K37" s="99"/>
    </row>
    <row r="38" spans="1:11" s="71" customFormat="1" ht="22.5" customHeight="1">
      <c r="A38" s="13" t="s">
        <v>6</v>
      </c>
      <c r="B38" s="100" t="s">
        <v>203</v>
      </c>
      <c r="C38" s="176">
        <f t="shared" si="5"/>
        <v>3510.529</v>
      </c>
      <c r="D38" s="60"/>
      <c r="E38" s="96">
        <v>3510.529</v>
      </c>
      <c r="F38" s="97"/>
      <c r="G38" s="97"/>
      <c r="H38" s="98"/>
      <c r="I38" s="97"/>
      <c r="J38" s="99"/>
      <c r="K38" s="99"/>
    </row>
    <row r="39" spans="1:11" s="71" customFormat="1" ht="22.5" customHeight="1">
      <c r="A39" s="13" t="s">
        <v>6</v>
      </c>
      <c r="B39" s="100" t="s">
        <v>202</v>
      </c>
      <c r="C39" s="176">
        <f t="shared" si="5"/>
        <v>4269.57</v>
      </c>
      <c r="D39" s="60"/>
      <c r="E39" s="96">
        <v>4269.57</v>
      </c>
      <c r="F39" s="97"/>
      <c r="G39" s="97"/>
      <c r="H39" s="98"/>
      <c r="I39" s="97"/>
      <c r="J39" s="99"/>
      <c r="K39" s="99"/>
    </row>
    <row r="40" spans="1:11" s="71" customFormat="1" ht="22.5" customHeight="1">
      <c r="A40" s="13" t="s">
        <v>6</v>
      </c>
      <c r="B40" s="100" t="s">
        <v>198</v>
      </c>
      <c r="C40" s="176">
        <f t="shared" si="5"/>
        <v>3597.3850000000002</v>
      </c>
      <c r="D40" s="60"/>
      <c r="E40" s="96">
        <v>3597.3850000000002</v>
      </c>
      <c r="F40" s="97"/>
      <c r="G40" s="97"/>
      <c r="H40" s="98"/>
      <c r="I40" s="97"/>
      <c r="J40" s="99"/>
      <c r="K40" s="99"/>
    </row>
    <row r="41" spans="1:11" s="71" customFormat="1" ht="22.5" customHeight="1">
      <c r="A41" s="13" t="s">
        <v>6</v>
      </c>
      <c r="B41" s="100" t="s">
        <v>199</v>
      </c>
      <c r="C41" s="176">
        <f t="shared" si="5"/>
        <v>2624.377</v>
      </c>
      <c r="D41" s="60"/>
      <c r="E41" s="96">
        <v>2624.377</v>
      </c>
      <c r="F41" s="97"/>
      <c r="G41" s="97"/>
      <c r="H41" s="98"/>
      <c r="I41" s="97"/>
      <c r="J41" s="99"/>
      <c r="K41" s="99"/>
    </row>
    <row r="42" spans="1:11" s="71" customFormat="1" ht="22.5" customHeight="1">
      <c r="A42" s="13" t="s">
        <v>6</v>
      </c>
      <c r="B42" s="100" t="s">
        <v>186</v>
      </c>
      <c r="C42" s="176">
        <f t="shared" ref="C42:C47" si="6">+E42</f>
        <v>3667.183</v>
      </c>
      <c r="D42" s="60"/>
      <c r="E42" s="96">
        <v>3667.183</v>
      </c>
      <c r="F42" s="97"/>
      <c r="G42" s="97"/>
      <c r="H42" s="98"/>
      <c r="I42" s="97"/>
      <c r="J42" s="99"/>
      <c r="K42" s="99"/>
    </row>
    <row r="43" spans="1:11" s="71" customFormat="1" ht="22.5" customHeight="1">
      <c r="A43" s="13" t="s">
        <v>6</v>
      </c>
      <c r="B43" s="100" t="s">
        <v>188</v>
      </c>
      <c r="C43" s="176">
        <f t="shared" si="6"/>
        <v>3788.962</v>
      </c>
      <c r="D43" s="60"/>
      <c r="E43" s="96">
        <v>3788.962</v>
      </c>
      <c r="F43" s="97"/>
      <c r="G43" s="97"/>
      <c r="H43" s="98"/>
      <c r="I43" s="97"/>
      <c r="J43" s="99"/>
      <c r="K43" s="99"/>
    </row>
    <row r="44" spans="1:11" s="71" customFormat="1" ht="22.5" customHeight="1">
      <c r="A44" s="13" t="s">
        <v>6</v>
      </c>
      <c r="B44" s="100" t="s">
        <v>196</v>
      </c>
      <c r="C44" s="176">
        <f t="shared" si="6"/>
        <v>3450.4940000000001</v>
      </c>
      <c r="D44" s="60"/>
      <c r="E44" s="96">
        <v>3450.4940000000001</v>
      </c>
      <c r="F44" s="97"/>
      <c r="G44" s="97"/>
      <c r="H44" s="98"/>
      <c r="I44" s="97"/>
      <c r="J44" s="99"/>
      <c r="K44" s="99"/>
    </row>
    <row r="45" spans="1:11" s="71" customFormat="1" ht="22.5" customHeight="1">
      <c r="A45" s="13" t="s">
        <v>6</v>
      </c>
      <c r="B45" s="100" t="s">
        <v>197</v>
      </c>
      <c r="C45" s="176">
        <f t="shared" si="6"/>
        <v>2600.8530000000001</v>
      </c>
      <c r="D45" s="60"/>
      <c r="E45" s="96">
        <v>2600.8530000000001</v>
      </c>
      <c r="F45" s="97"/>
      <c r="G45" s="97"/>
      <c r="H45" s="98"/>
      <c r="I45" s="97"/>
      <c r="J45" s="99"/>
      <c r="K45" s="99"/>
    </row>
    <row r="46" spans="1:11" s="71" customFormat="1" ht="22.5" customHeight="1">
      <c r="A46" s="13" t="s">
        <v>6</v>
      </c>
      <c r="B46" s="100" t="s">
        <v>195</v>
      </c>
      <c r="C46" s="176">
        <f t="shared" si="6"/>
        <v>2564.1280000000002</v>
      </c>
      <c r="D46" s="60"/>
      <c r="E46" s="96">
        <v>2564.1280000000002</v>
      </c>
      <c r="F46" s="97"/>
      <c r="G46" s="97"/>
      <c r="H46" s="98"/>
      <c r="I46" s="97"/>
      <c r="J46" s="99"/>
      <c r="K46" s="99"/>
    </row>
    <row r="47" spans="1:11" s="71" customFormat="1" ht="22.5" customHeight="1">
      <c r="A47" s="13" t="s">
        <v>6</v>
      </c>
      <c r="B47" s="100" t="s">
        <v>205</v>
      </c>
      <c r="C47" s="176">
        <f t="shared" si="6"/>
        <v>3655.3620000000001</v>
      </c>
      <c r="D47" s="60"/>
      <c r="E47" s="96">
        <v>3655.3620000000001</v>
      </c>
      <c r="F47" s="97"/>
      <c r="G47" s="97"/>
      <c r="H47" s="98"/>
      <c r="I47" s="97"/>
      <c r="J47" s="99"/>
      <c r="K47" s="99"/>
    </row>
    <row r="48" spans="1:11" s="71" customFormat="1" ht="22.5" customHeight="1">
      <c r="A48" s="13">
        <v>6</v>
      </c>
      <c r="B48" s="100" t="s">
        <v>133</v>
      </c>
      <c r="C48" s="174">
        <f>SUM(D48:K48)</f>
        <v>11282</v>
      </c>
      <c r="D48" s="101"/>
      <c r="E48" s="96">
        <f>2905.057+8376.943</f>
        <v>11282</v>
      </c>
      <c r="F48" s="97"/>
      <c r="G48" s="97"/>
      <c r="H48" s="98"/>
      <c r="I48" s="97"/>
      <c r="J48" s="102"/>
      <c r="K48" s="102"/>
    </row>
    <row r="49" spans="1:11" s="71" customFormat="1" ht="22.5" customHeight="1">
      <c r="A49" s="13">
        <v>7</v>
      </c>
      <c r="B49" s="100" t="s">
        <v>206</v>
      </c>
      <c r="C49" s="174">
        <f>SUM(D49:K49)</f>
        <v>1301.693</v>
      </c>
      <c r="D49" s="101"/>
      <c r="E49" s="96">
        <v>1301.693</v>
      </c>
      <c r="F49" s="97"/>
      <c r="G49" s="97"/>
      <c r="H49" s="98"/>
      <c r="I49" s="97"/>
      <c r="J49" s="102"/>
      <c r="K49" s="102"/>
    </row>
    <row r="50" spans="1:11" s="71" customFormat="1" ht="22.5" customHeight="1">
      <c r="A50" s="13">
        <v>8</v>
      </c>
      <c r="B50" s="100" t="s">
        <v>128</v>
      </c>
      <c r="C50" s="174">
        <f>SUM(D50:K50)</f>
        <v>1298.6569999999999</v>
      </c>
      <c r="D50" s="101"/>
      <c r="E50" s="96">
        <v>1298.6569999999999</v>
      </c>
      <c r="F50" s="97"/>
      <c r="G50" s="97"/>
      <c r="H50" s="98"/>
      <c r="I50" s="97"/>
      <c r="J50" s="102"/>
      <c r="K50" s="102"/>
    </row>
    <row r="51" spans="1:11" s="71" customFormat="1" ht="22.5" customHeight="1">
      <c r="A51" s="13">
        <v>9</v>
      </c>
      <c r="B51" s="95" t="s">
        <v>115</v>
      </c>
      <c r="C51" s="174">
        <f>+E51</f>
        <v>10906.989</v>
      </c>
      <c r="D51" s="60"/>
      <c r="E51" s="96">
        <v>10906.989</v>
      </c>
      <c r="F51" s="97"/>
      <c r="G51" s="97"/>
      <c r="H51" s="98"/>
      <c r="I51" s="97"/>
      <c r="J51" s="99"/>
      <c r="K51" s="99"/>
    </row>
    <row r="52" spans="1:11" s="71" customFormat="1" ht="22.5" customHeight="1">
      <c r="A52" s="13">
        <v>10</v>
      </c>
      <c r="B52" s="95" t="s">
        <v>127</v>
      </c>
      <c r="C52" s="174">
        <f>SUM(D52:K52)</f>
        <v>1437.78</v>
      </c>
      <c r="D52" s="60"/>
      <c r="E52" s="96">
        <v>1437.78</v>
      </c>
      <c r="F52" s="97"/>
      <c r="G52" s="97"/>
      <c r="H52" s="98"/>
      <c r="I52" s="97"/>
      <c r="J52" s="99"/>
      <c r="K52" s="99"/>
    </row>
    <row r="53" spans="1:11" s="71" customFormat="1" ht="22.5" customHeight="1">
      <c r="A53" s="13">
        <v>11</v>
      </c>
      <c r="B53" s="95" t="s">
        <v>125</v>
      </c>
      <c r="C53" s="174">
        <f t="shared" ref="C53:C58" si="7">SUM(D53:K53)</f>
        <v>5998.3119999999999</v>
      </c>
      <c r="D53" s="60"/>
      <c r="E53" s="96">
        <v>5998.3119999999999</v>
      </c>
      <c r="F53" s="97"/>
      <c r="G53" s="97"/>
      <c r="H53" s="98"/>
      <c r="I53" s="97"/>
      <c r="J53" s="99"/>
      <c r="K53" s="99"/>
    </row>
    <row r="54" spans="1:11" s="71" customFormat="1" ht="22.5" customHeight="1">
      <c r="A54" s="13">
        <v>12</v>
      </c>
      <c r="B54" s="95" t="s">
        <v>116</v>
      </c>
      <c r="C54" s="174">
        <f t="shared" si="7"/>
        <v>1332.337</v>
      </c>
      <c r="D54" s="60"/>
      <c r="E54" s="96">
        <v>1332.337</v>
      </c>
      <c r="F54" s="97"/>
      <c r="G54" s="97"/>
      <c r="H54" s="98"/>
      <c r="I54" s="97"/>
      <c r="J54" s="99"/>
      <c r="K54" s="99"/>
    </row>
    <row r="55" spans="1:11" s="71" customFormat="1" ht="22.5" customHeight="1">
      <c r="A55" s="13">
        <v>13</v>
      </c>
      <c r="B55" s="95" t="s">
        <v>179</v>
      </c>
      <c r="C55" s="174">
        <f t="shared" si="7"/>
        <v>509.32</v>
      </c>
      <c r="D55" s="60"/>
      <c r="E55" s="96">
        <v>509.32</v>
      </c>
      <c r="F55" s="97"/>
      <c r="G55" s="97"/>
      <c r="H55" s="98"/>
      <c r="I55" s="97"/>
      <c r="J55" s="99"/>
      <c r="K55" s="99"/>
    </row>
    <row r="56" spans="1:11" s="71" customFormat="1" ht="22.5" customHeight="1">
      <c r="A56" s="13">
        <v>14</v>
      </c>
      <c r="B56" s="95" t="s">
        <v>180</v>
      </c>
      <c r="C56" s="174">
        <f t="shared" si="7"/>
        <v>616.62699999999995</v>
      </c>
      <c r="D56" s="60"/>
      <c r="E56" s="96">
        <v>616.62699999999995</v>
      </c>
      <c r="F56" s="97"/>
      <c r="G56" s="97"/>
      <c r="H56" s="98"/>
      <c r="I56" s="97"/>
      <c r="J56" s="99"/>
      <c r="K56" s="99"/>
    </row>
    <row r="57" spans="1:11" s="71" customFormat="1" ht="22.5" customHeight="1">
      <c r="A57" s="13">
        <v>15</v>
      </c>
      <c r="B57" s="95" t="s">
        <v>181</v>
      </c>
      <c r="C57" s="174">
        <f t="shared" si="7"/>
        <v>564.35799999999995</v>
      </c>
      <c r="D57" s="60"/>
      <c r="E57" s="96">
        <v>564.35799999999995</v>
      </c>
      <c r="F57" s="97"/>
      <c r="G57" s="97"/>
      <c r="H57" s="98"/>
      <c r="I57" s="97"/>
      <c r="J57" s="99"/>
      <c r="K57" s="99"/>
    </row>
    <row r="58" spans="1:11" s="71" customFormat="1" ht="22.5" customHeight="1">
      <c r="A58" s="13">
        <v>16</v>
      </c>
      <c r="B58" s="95" t="s">
        <v>182</v>
      </c>
      <c r="C58" s="174">
        <f t="shared" si="7"/>
        <v>516.67999999999995</v>
      </c>
      <c r="D58" s="60"/>
      <c r="E58" s="96">
        <v>516.67999999999995</v>
      </c>
      <c r="F58" s="97"/>
      <c r="G58" s="97"/>
      <c r="H58" s="98"/>
      <c r="I58" s="97"/>
      <c r="J58" s="99"/>
      <c r="K58" s="99"/>
    </row>
    <row r="59" spans="1:11" s="71" customFormat="1" ht="22.5" customHeight="1">
      <c r="A59" s="13">
        <v>17</v>
      </c>
      <c r="B59" s="100" t="s">
        <v>207</v>
      </c>
      <c r="C59" s="176">
        <f>+E59</f>
        <v>42015</v>
      </c>
      <c r="D59" s="101"/>
      <c r="E59" s="96">
        <v>42015</v>
      </c>
      <c r="F59" s="97"/>
      <c r="G59" s="97"/>
      <c r="H59" s="98"/>
      <c r="I59" s="97"/>
      <c r="J59" s="102"/>
      <c r="K59" s="102"/>
    </row>
    <row r="60" spans="1:11" s="71" customFormat="1" ht="22.5" customHeight="1">
      <c r="A60" s="13">
        <v>18</v>
      </c>
      <c r="B60" s="100" t="s">
        <v>183</v>
      </c>
      <c r="C60" s="176">
        <f t="shared" ref="C60:C62" si="8">+E60</f>
        <v>286.101</v>
      </c>
      <c r="D60" s="101"/>
      <c r="E60" s="96">
        <v>286.101</v>
      </c>
      <c r="F60" s="97"/>
      <c r="G60" s="97"/>
      <c r="H60" s="98"/>
      <c r="I60" s="97"/>
      <c r="J60" s="102"/>
      <c r="K60" s="102"/>
    </row>
    <row r="61" spans="1:11" s="71" customFormat="1" ht="22.5" customHeight="1">
      <c r="A61" s="13">
        <v>19</v>
      </c>
      <c r="B61" s="100" t="s">
        <v>135</v>
      </c>
      <c r="C61" s="176">
        <f t="shared" si="8"/>
        <v>79.733000000000004</v>
      </c>
      <c r="D61" s="101"/>
      <c r="E61" s="96">
        <v>79.733000000000004</v>
      </c>
      <c r="F61" s="97"/>
      <c r="G61" s="97"/>
      <c r="H61" s="98"/>
      <c r="I61" s="97"/>
      <c r="J61" s="102"/>
      <c r="K61" s="102"/>
    </row>
    <row r="62" spans="1:11" s="71" customFormat="1" ht="22.5" customHeight="1">
      <c r="A62" s="13">
        <v>20</v>
      </c>
      <c r="B62" s="100" t="s">
        <v>136</v>
      </c>
      <c r="C62" s="176">
        <f t="shared" si="8"/>
        <v>187.48699999999999</v>
      </c>
      <c r="D62" s="101"/>
      <c r="E62" s="96">
        <v>187.48699999999999</v>
      </c>
      <c r="F62" s="97"/>
      <c r="G62" s="97"/>
      <c r="H62" s="98"/>
      <c r="I62" s="97"/>
      <c r="J62" s="102"/>
      <c r="K62" s="102"/>
    </row>
    <row r="63" spans="1:11" s="71" customFormat="1" ht="22.5" customHeight="1">
      <c r="A63" s="57" t="s">
        <v>7</v>
      </c>
      <c r="B63" s="93" t="s">
        <v>51</v>
      </c>
      <c r="C63" s="106">
        <f>D63+E63+F63+G63+H63+K63</f>
        <v>6647</v>
      </c>
      <c r="D63" s="60"/>
      <c r="E63" s="106"/>
      <c r="F63" s="57">
        <f>'BIEU 85'!C33</f>
        <v>6647</v>
      </c>
      <c r="G63" s="57"/>
      <c r="H63" s="13"/>
      <c r="I63" s="57"/>
      <c r="J63" s="38"/>
      <c r="K63" s="58"/>
    </row>
    <row r="64" spans="1:11" s="71" customFormat="1" ht="32.25" customHeight="1">
      <c r="A64" s="57" t="s">
        <v>11</v>
      </c>
      <c r="B64" s="93" t="s">
        <v>52</v>
      </c>
      <c r="C64" s="106">
        <f t="shared" ref="C64:C66" si="9">D64+E64+F64+G64+H64+K64</f>
        <v>0</v>
      </c>
      <c r="D64" s="60"/>
      <c r="E64" s="106"/>
      <c r="F64" s="57"/>
      <c r="G64" s="57"/>
      <c r="H64" s="13"/>
      <c r="I64" s="57"/>
      <c r="J64" s="38"/>
      <c r="K64" s="58"/>
    </row>
    <row r="65" spans="1:11" s="71" customFormat="1" ht="32.25" customHeight="1">
      <c r="A65" s="57" t="s">
        <v>13</v>
      </c>
      <c r="B65" s="93" t="s">
        <v>58</v>
      </c>
      <c r="C65" s="106">
        <f t="shared" si="9"/>
        <v>0</v>
      </c>
      <c r="D65" s="60"/>
      <c r="E65" s="106"/>
      <c r="F65" s="57"/>
      <c r="G65" s="57"/>
      <c r="H65" s="13"/>
      <c r="I65" s="57"/>
      <c r="J65" s="38"/>
      <c r="K65" s="58">
        <f>+'Biêu 90'!C9</f>
        <v>0</v>
      </c>
    </row>
    <row r="66" spans="1:11" s="71" customFormat="1" ht="32.25" customHeight="1">
      <c r="A66" s="57" t="s">
        <v>59</v>
      </c>
      <c r="B66" s="93" t="s">
        <v>54</v>
      </c>
      <c r="C66" s="106">
        <f t="shared" si="9"/>
        <v>0</v>
      </c>
      <c r="D66" s="60"/>
      <c r="E66" s="57"/>
      <c r="F66" s="57"/>
      <c r="G66" s="57"/>
      <c r="H66" s="13"/>
      <c r="I66" s="57"/>
      <c r="J66" s="38"/>
      <c r="K66" s="58">
        <f>+'Biểu 81'!C31</f>
        <v>0</v>
      </c>
    </row>
    <row r="67" spans="1:11">
      <c r="I67" s="250" t="s">
        <v>124</v>
      </c>
      <c r="J67" s="250"/>
      <c r="K67" s="250"/>
    </row>
  </sheetData>
  <mergeCells count="14">
    <mergeCell ref="I67:K67"/>
    <mergeCell ref="J1:K1"/>
    <mergeCell ref="A4:K4"/>
    <mergeCell ref="A5:K5"/>
    <mergeCell ref="A6:K6"/>
    <mergeCell ref="G7:G8"/>
    <mergeCell ref="H7:J7"/>
    <mergeCell ref="K7:K8"/>
    <mergeCell ref="A7:A8"/>
    <mergeCell ref="B7:B8"/>
    <mergeCell ref="C7:C8"/>
    <mergeCell ref="D7:D8"/>
    <mergeCell ref="E7:E8"/>
    <mergeCell ref="F7:F8"/>
  </mergeCells>
  <printOptions horizontalCentered="1"/>
  <pageMargins left="0.45" right="0.45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P16"/>
  <sheetViews>
    <sheetView workbookViewId="0">
      <selection activeCell="G13" sqref="G13"/>
    </sheetView>
  </sheetViews>
  <sheetFormatPr defaultRowHeight="15"/>
  <cols>
    <col min="1" max="1" width="6.28515625" customWidth="1"/>
    <col min="2" max="2" width="23.85546875" customWidth="1"/>
    <col min="3" max="3" width="8.28515625" customWidth="1"/>
    <col min="4" max="4" width="7.5703125" customWidth="1"/>
    <col min="5" max="5" width="7.7109375" customWidth="1"/>
    <col min="6" max="6" width="8.28515625" customWidth="1"/>
    <col min="7" max="7" width="7.7109375" customWidth="1"/>
    <col min="8" max="8" width="8.42578125" customWidth="1"/>
    <col min="9" max="9" width="7.5703125" customWidth="1"/>
    <col min="10" max="10" width="9" customWidth="1"/>
    <col min="11" max="11" width="8" customWidth="1"/>
    <col min="12" max="12" width="7.85546875" customWidth="1"/>
    <col min="13" max="13" width="8" customWidth="1"/>
  </cols>
  <sheetData>
    <row r="1" spans="1:16" ht="15.75">
      <c r="A1" s="134" t="s">
        <v>146</v>
      </c>
      <c r="B1" s="134"/>
      <c r="C1" s="49"/>
      <c r="D1" s="3"/>
      <c r="E1" s="3"/>
      <c r="F1" s="3"/>
      <c r="G1" s="3"/>
      <c r="H1" s="3"/>
      <c r="I1" s="3"/>
      <c r="J1" s="3"/>
      <c r="K1" s="3"/>
      <c r="L1" s="3"/>
      <c r="M1" s="241" t="s">
        <v>209</v>
      </c>
      <c r="N1" s="241"/>
      <c r="O1" s="241"/>
    </row>
    <row r="2" spans="1:16" ht="16.5">
      <c r="A2" s="142" t="s">
        <v>147</v>
      </c>
      <c r="B2" s="142"/>
      <c r="C2" s="4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38.25" customHeight="1">
      <c r="A3" s="242" t="s">
        <v>257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6" ht="24" customHeight="1">
      <c r="A4" s="245" t="str">
        <f>'BIEU 86'!A5:K5</f>
        <v>(Dự toán đã được HĐND quyết định)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ht="18.75" customHeight="1">
      <c r="A5" s="257" t="s">
        <v>0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</row>
    <row r="6" spans="1:16">
      <c r="A6" s="248" t="s">
        <v>1</v>
      </c>
      <c r="B6" s="248" t="s">
        <v>49</v>
      </c>
      <c r="C6" s="248" t="s">
        <v>55</v>
      </c>
      <c r="D6" s="248" t="s">
        <v>60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</row>
    <row r="7" spans="1:16" ht="24.75" customHeight="1">
      <c r="A7" s="248"/>
      <c r="B7" s="248"/>
      <c r="C7" s="248"/>
      <c r="D7" s="248" t="s">
        <v>61</v>
      </c>
      <c r="E7" s="248" t="s">
        <v>62</v>
      </c>
      <c r="F7" s="248" t="s">
        <v>63</v>
      </c>
      <c r="G7" s="248" t="s">
        <v>64</v>
      </c>
      <c r="H7" s="248" t="s">
        <v>65</v>
      </c>
      <c r="I7" s="248" t="s">
        <v>66</v>
      </c>
      <c r="J7" s="248" t="s">
        <v>67</v>
      </c>
      <c r="K7" s="248" t="s">
        <v>68</v>
      </c>
      <c r="L7" s="248" t="s">
        <v>60</v>
      </c>
      <c r="M7" s="248"/>
      <c r="N7" s="248" t="s">
        <v>69</v>
      </c>
      <c r="O7" s="248" t="s">
        <v>250</v>
      </c>
    </row>
    <row r="8" spans="1:16" ht="114.75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3" t="s">
        <v>71</v>
      </c>
      <c r="M8" s="23" t="s">
        <v>72</v>
      </c>
      <c r="N8" s="248"/>
      <c r="O8" s="248"/>
    </row>
    <row r="9" spans="1:16">
      <c r="A9" s="25" t="s">
        <v>2</v>
      </c>
      <c r="B9" s="25" t="s">
        <v>3</v>
      </c>
      <c r="C9" s="25">
        <v>1</v>
      </c>
      <c r="D9" s="25">
        <v>2</v>
      </c>
      <c r="E9" s="25">
        <v>3</v>
      </c>
      <c r="F9" s="25">
        <v>4</v>
      </c>
      <c r="G9" s="25">
        <v>5</v>
      </c>
      <c r="H9" s="25">
        <v>6</v>
      </c>
      <c r="I9" s="25">
        <v>7</v>
      </c>
      <c r="J9" s="25">
        <v>8</v>
      </c>
      <c r="K9" s="25">
        <v>9</v>
      </c>
      <c r="L9" s="25">
        <v>10</v>
      </c>
      <c r="M9" s="25">
        <v>11</v>
      </c>
      <c r="N9" s="25">
        <v>12</v>
      </c>
      <c r="O9" s="25">
        <v>13</v>
      </c>
    </row>
    <row r="10" spans="1:16" ht="24" customHeight="1">
      <c r="A10" s="23"/>
      <c r="B10" s="23" t="s">
        <v>55</v>
      </c>
      <c r="C10" s="37">
        <f t="shared" ref="C10:O10" si="0">SUM(C11:C15)</f>
        <v>78662</v>
      </c>
      <c r="D10" s="37">
        <f t="shared" si="0"/>
        <v>6000</v>
      </c>
      <c r="E10" s="37">
        <f t="shared" si="0"/>
        <v>0</v>
      </c>
      <c r="F10" s="37">
        <f t="shared" si="0"/>
        <v>0</v>
      </c>
      <c r="G10" s="37">
        <f t="shared" si="0"/>
        <v>8325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37">
        <f t="shared" si="0"/>
        <v>57737</v>
      </c>
      <c r="L10" s="37">
        <f t="shared" si="0"/>
        <v>0</v>
      </c>
      <c r="M10" s="37">
        <f t="shared" si="0"/>
        <v>0</v>
      </c>
      <c r="N10" s="37">
        <f t="shared" si="0"/>
        <v>3500</v>
      </c>
      <c r="O10" s="37">
        <f t="shared" si="0"/>
        <v>3100</v>
      </c>
    </row>
    <row r="11" spans="1:16" ht="31.5" customHeight="1">
      <c r="A11" s="25">
        <v>1</v>
      </c>
      <c r="B11" s="8" t="s">
        <v>208</v>
      </c>
      <c r="C11" s="7">
        <f>SUM(D11:K11)+N11+O11</f>
        <v>42062</v>
      </c>
      <c r="D11" s="7">
        <f>3000*2</f>
        <v>6000</v>
      </c>
      <c r="E11" s="7"/>
      <c r="F11" s="7"/>
      <c r="G11" s="7">
        <v>8325</v>
      </c>
      <c r="H11" s="7"/>
      <c r="I11" s="7"/>
      <c r="J11" s="7"/>
      <c r="K11" s="7">
        <f>6987+306+350+3000+300+5182+3500+4112+4000</f>
        <v>27737</v>
      </c>
      <c r="L11" s="7"/>
      <c r="M11" s="7"/>
      <c r="N11" s="7"/>
      <c r="O11" s="7"/>
      <c r="P11" s="26"/>
    </row>
    <row r="12" spans="1:16" ht="31.5" customHeight="1">
      <c r="A12" s="25">
        <v>2</v>
      </c>
      <c r="B12" s="8" t="s">
        <v>239</v>
      </c>
      <c r="C12" s="7">
        <f t="shared" ref="C12:C15" si="1">SUM(D12:K12)+N12+O12</f>
        <v>3100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3100</v>
      </c>
    </row>
    <row r="13" spans="1:16" ht="31.5" customHeight="1">
      <c r="A13" s="25">
        <v>3</v>
      </c>
      <c r="B13" s="8" t="s">
        <v>125</v>
      </c>
      <c r="C13" s="7">
        <f t="shared" si="1"/>
        <v>3500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3500</v>
      </c>
      <c r="O13" s="7"/>
    </row>
    <row r="14" spans="1:16" ht="31.5" customHeight="1">
      <c r="A14" s="25">
        <v>4</v>
      </c>
      <c r="B14" s="8" t="s">
        <v>213</v>
      </c>
      <c r="C14" s="7">
        <f t="shared" si="1"/>
        <v>5000</v>
      </c>
      <c r="D14" s="7"/>
      <c r="E14" s="7"/>
      <c r="F14" s="7"/>
      <c r="G14" s="7"/>
      <c r="H14" s="7"/>
      <c r="I14" s="7"/>
      <c r="J14" s="7"/>
      <c r="K14" s="7">
        <v>5000</v>
      </c>
      <c r="L14" s="7"/>
      <c r="M14" s="7"/>
      <c r="N14" s="7"/>
      <c r="O14" s="7"/>
    </row>
    <row r="15" spans="1:16" ht="31.5" customHeight="1">
      <c r="A15" s="25">
        <v>5</v>
      </c>
      <c r="B15" s="8" t="s">
        <v>251</v>
      </c>
      <c r="C15" s="7">
        <f t="shared" si="1"/>
        <v>25000</v>
      </c>
      <c r="D15" s="7"/>
      <c r="E15" s="7"/>
      <c r="F15" s="7"/>
      <c r="G15" s="7"/>
      <c r="H15" s="7"/>
      <c r="I15" s="7"/>
      <c r="J15" s="7"/>
      <c r="K15" s="7">
        <v>25000</v>
      </c>
      <c r="L15" s="7"/>
      <c r="M15" s="7"/>
      <c r="N15" s="7"/>
      <c r="O15" s="7"/>
    </row>
    <row r="16" spans="1:16">
      <c r="A16" s="2"/>
      <c r="L16" s="258" t="s">
        <v>124</v>
      </c>
      <c r="M16" s="258"/>
      <c r="N16" s="258"/>
      <c r="O16" s="258"/>
    </row>
  </sheetData>
  <mergeCells count="20">
    <mergeCell ref="L16:O16"/>
    <mergeCell ref="K7:K8"/>
    <mergeCell ref="L7:M7"/>
    <mergeCell ref="N7:N8"/>
    <mergeCell ref="M1:O1"/>
    <mergeCell ref="A4:O4"/>
    <mergeCell ref="A5:O5"/>
    <mergeCell ref="A3:O3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O7:O8"/>
    <mergeCell ref="I7:I8"/>
    <mergeCell ref="J7:J8"/>
  </mergeCells>
  <printOptions horizontalCentered="1"/>
  <pageMargins left="0.45" right="0.45" top="0.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Q64"/>
  <sheetViews>
    <sheetView topLeftCell="A10" workbookViewId="0">
      <selection activeCell="F10" sqref="F10"/>
    </sheetView>
  </sheetViews>
  <sheetFormatPr defaultRowHeight="15"/>
  <cols>
    <col min="1" max="1" width="5.28515625" style="74" customWidth="1"/>
    <col min="2" max="2" width="37" customWidth="1"/>
    <col min="3" max="3" width="9.7109375" customWidth="1"/>
    <col min="4" max="4" width="9.42578125" customWidth="1"/>
    <col min="5" max="5" width="8.42578125" customWidth="1"/>
    <col min="6" max="6" width="8.28515625" customWidth="1"/>
    <col min="7" max="7" width="6.7109375" customWidth="1"/>
    <col min="8" max="8" width="10.42578125" customWidth="1"/>
    <col min="9" max="9" width="7.5703125" customWidth="1"/>
    <col min="10" max="10" width="8.5703125" customWidth="1"/>
    <col min="11" max="12" width="7.85546875" customWidth="1"/>
    <col min="13" max="13" width="10.140625" customWidth="1"/>
    <col min="14" max="14" width="10.42578125" customWidth="1"/>
    <col min="15" max="15" width="9.140625" customWidth="1"/>
    <col min="17" max="17" width="19" bestFit="1" customWidth="1"/>
  </cols>
  <sheetData>
    <row r="1" spans="1:17" ht="15.75">
      <c r="A1" s="134" t="s">
        <v>146</v>
      </c>
      <c r="B1" s="134"/>
      <c r="C1" s="134"/>
      <c r="D1" s="3"/>
      <c r="E1" s="3"/>
      <c r="F1" s="3"/>
      <c r="G1" s="3"/>
      <c r="H1" s="3"/>
      <c r="I1" s="3"/>
      <c r="J1" s="3"/>
      <c r="K1" s="3"/>
      <c r="L1" s="3"/>
      <c r="M1" s="241" t="s">
        <v>99</v>
      </c>
      <c r="N1" s="241"/>
      <c r="O1" s="241"/>
    </row>
    <row r="2" spans="1:17" ht="16.5">
      <c r="A2" s="142" t="s">
        <v>147</v>
      </c>
      <c r="B2" s="142"/>
      <c r="C2" s="14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6.5">
      <c r="A3" s="142"/>
      <c r="B3" s="142"/>
      <c r="C3" s="14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21.75" customHeight="1">
      <c r="A4" s="243" t="s">
        <v>258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</row>
    <row r="5" spans="1:17" ht="15.75">
      <c r="A5" s="245" t="str">
        <f>'BIEU 86'!A5:K5</f>
        <v>(Dự toán đã được HĐND quyết định)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17">
      <c r="A6" s="251" t="s">
        <v>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</row>
    <row r="7" spans="1:17">
      <c r="A7" s="260" t="s">
        <v>1</v>
      </c>
      <c r="B7" s="248" t="s">
        <v>49</v>
      </c>
      <c r="C7" s="248" t="s">
        <v>55</v>
      </c>
      <c r="D7" s="248" t="s">
        <v>60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7" ht="24.75" customHeight="1">
      <c r="A8" s="260"/>
      <c r="B8" s="248"/>
      <c r="C8" s="248"/>
      <c r="D8" s="248" t="s">
        <v>61</v>
      </c>
      <c r="E8" s="248" t="s">
        <v>62</v>
      </c>
      <c r="F8" s="248" t="s">
        <v>63</v>
      </c>
      <c r="G8" s="248" t="s">
        <v>120</v>
      </c>
      <c r="H8" s="248" t="s">
        <v>65</v>
      </c>
      <c r="I8" s="248" t="s">
        <v>119</v>
      </c>
      <c r="J8" s="248" t="s">
        <v>67</v>
      </c>
      <c r="K8" s="248" t="s">
        <v>68</v>
      </c>
      <c r="L8" s="248" t="s">
        <v>60</v>
      </c>
      <c r="M8" s="248"/>
      <c r="N8" s="248" t="s">
        <v>69</v>
      </c>
      <c r="O8" s="248" t="s">
        <v>70</v>
      </c>
    </row>
    <row r="9" spans="1:17" ht="85.5" customHeight="1">
      <c r="A9" s="260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3" t="s">
        <v>71</v>
      </c>
      <c r="M9" s="23" t="s">
        <v>72</v>
      </c>
      <c r="N9" s="248"/>
      <c r="O9" s="248"/>
      <c r="Q9" s="6"/>
    </row>
    <row r="10" spans="1:17" ht="20.25" customHeight="1">
      <c r="A10" s="73" t="s">
        <v>2</v>
      </c>
      <c r="B10" s="23" t="s">
        <v>3</v>
      </c>
      <c r="C10" s="23">
        <v>1</v>
      </c>
      <c r="D10" s="23">
        <v>2</v>
      </c>
      <c r="E10" s="23">
        <v>3</v>
      </c>
      <c r="F10" s="23">
        <v>4</v>
      </c>
      <c r="G10" s="23">
        <v>5</v>
      </c>
      <c r="H10" s="23">
        <v>6</v>
      </c>
      <c r="I10" s="23">
        <v>7</v>
      </c>
      <c r="J10" s="23">
        <v>8</v>
      </c>
      <c r="K10" s="23">
        <v>9</v>
      </c>
      <c r="L10" s="23">
        <v>10</v>
      </c>
      <c r="M10" s="23">
        <v>11</v>
      </c>
      <c r="N10" s="23">
        <v>12</v>
      </c>
      <c r="O10" s="23">
        <v>13</v>
      </c>
    </row>
    <row r="11" spans="1:17" ht="20.25" customHeight="1">
      <c r="A11" s="73"/>
      <c r="B11" s="23" t="s">
        <v>55</v>
      </c>
      <c r="C11" s="37">
        <f>SUM(C12:C62)</f>
        <v>237279.10300000003</v>
      </c>
      <c r="D11" s="37">
        <f t="shared" ref="D11:O11" si="0">SUM(D12:D62)</f>
        <v>158946.02900000001</v>
      </c>
      <c r="E11" s="37">
        <f t="shared" si="0"/>
        <v>0</v>
      </c>
      <c r="F11" s="37">
        <f t="shared" si="0"/>
        <v>11282</v>
      </c>
      <c r="G11" s="37">
        <f t="shared" si="0"/>
        <v>1301.693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7">
        <f t="shared" si="0"/>
        <v>1298.6569999999999</v>
      </c>
      <c r="L11" s="37">
        <f t="shared" si="0"/>
        <v>0</v>
      </c>
      <c r="M11" s="37">
        <f t="shared" si="0"/>
        <v>1298.6569999999999</v>
      </c>
      <c r="N11" s="37">
        <f t="shared" si="0"/>
        <v>21882.402999999998</v>
      </c>
      <c r="O11" s="37">
        <f t="shared" si="0"/>
        <v>42568.321000000004</v>
      </c>
    </row>
    <row r="12" spans="1:17" s="51" customFormat="1" ht="20.25" customHeight="1">
      <c r="A12" s="107">
        <v>1</v>
      </c>
      <c r="B12" s="108" t="s">
        <v>117</v>
      </c>
      <c r="C12" s="70">
        <f>SUM(D12:O12)</f>
        <v>319.75099999999998</v>
      </c>
      <c r="D12" s="70">
        <f>'BIEU 86'!E12</f>
        <v>319.75099999999998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7" ht="20.25" customHeight="1">
      <c r="A13" s="109">
        <v>2</v>
      </c>
      <c r="B13" s="110" t="s">
        <v>184</v>
      </c>
      <c r="C13" s="70">
        <f t="shared" ref="C13:C62" si="1">SUM(D13:O13)</f>
        <v>1760.5619999999999</v>
      </c>
      <c r="D13" s="70">
        <f>'BIEU 86'!E13</f>
        <v>1760.5619999999999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7" ht="20.25" customHeight="1">
      <c r="A14" s="107">
        <v>3</v>
      </c>
      <c r="B14" s="110" t="s">
        <v>185</v>
      </c>
      <c r="C14" s="70">
        <f t="shared" si="1"/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7" ht="20.25" customHeight="1">
      <c r="A15" s="109" t="s">
        <v>6</v>
      </c>
      <c r="B15" s="110" t="s">
        <v>186</v>
      </c>
      <c r="C15" s="70">
        <f t="shared" si="1"/>
        <v>6513.7719999999999</v>
      </c>
      <c r="D15" s="70">
        <f>'BIEU 86'!E15</f>
        <v>6513.7719999999999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7" ht="20.25" customHeight="1">
      <c r="A16" s="107" t="s">
        <v>6</v>
      </c>
      <c r="B16" s="72" t="s">
        <v>187</v>
      </c>
      <c r="C16" s="70">
        <f t="shared" si="1"/>
        <v>7529.7370000000001</v>
      </c>
      <c r="D16" s="70">
        <f>'BIEU 86'!E16</f>
        <v>7529.7370000000001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20.25" customHeight="1">
      <c r="A17" s="109" t="s">
        <v>6</v>
      </c>
      <c r="B17" s="111" t="s">
        <v>188</v>
      </c>
      <c r="C17" s="70">
        <f t="shared" si="1"/>
        <v>6849.2470000000003</v>
      </c>
      <c r="D17" s="70">
        <f>'BIEU 86'!E17</f>
        <v>6849.2470000000003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20.25" customHeight="1">
      <c r="A18" s="107" t="s">
        <v>6</v>
      </c>
      <c r="B18" s="111" t="s">
        <v>189</v>
      </c>
      <c r="C18" s="70">
        <f t="shared" si="1"/>
        <v>7582.9539999999997</v>
      </c>
      <c r="D18" s="70">
        <f>'BIEU 86'!E18</f>
        <v>7582.9539999999997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s="45" customFormat="1" ht="20.25" customHeight="1">
      <c r="A19" s="109" t="s">
        <v>6</v>
      </c>
      <c r="B19" s="112" t="s">
        <v>190</v>
      </c>
      <c r="C19" s="70">
        <f t="shared" si="1"/>
        <v>8319.0439999999999</v>
      </c>
      <c r="D19" s="70">
        <f>'BIEU 86'!E19</f>
        <v>8319.0439999999999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s="45" customFormat="1" ht="20.25" customHeight="1">
      <c r="A20" s="107" t="s">
        <v>6</v>
      </c>
      <c r="B20" s="108" t="s">
        <v>191</v>
      </c>
      <c r="C20" s="70">
        <f t="shared" si="1"/>
        <v>8987.5229999999992</v>
      </c>
      <c r="D20" s="70">
        <f>'BIEU 86'!E20</f>
        <v>8987.5229999999992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s="45" customFormat="1" ht="20.25" customHeight="1">
      <c r="A21" s="109" t="s">
        <v>6</v>
      </c>
      <c r="B21" s="114" t="s">
        <v>192</v>
      </c>
      <c r="C21" s="70">
        <f t="shared" si="1"/>
        <v>9208.1939999999995</v>
      </c>
      <c r="D21" s="70">
        <f>'BIEU 86'!E21</f>
        <v>9208.1939999999995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s="45" customFormat="1" ht="20.25" customHeight="1">
      <c r="A22" s="107">
        <v>4</v>
      </c>
      <c r="B22" s="100" t="s">
        <v>193</v>
      </c>
      <c r="C22" s="70">
        <f t="shared" si="1"/>
        <v>0</v>
      </c>
      <c r="D22" s="70">
        <f>'BIEU 86'!E22</f>
        <v>0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s="45" customFormat="1" ht="20.25" customHeight="1">
      <c r="A23" s="109" t="s">
        <v>6</v>
      </c>
      <c r="B23" s="100" t="s">
        <v>186</v>
      </c>
      <c r="C23" s="70">
        <f t="shared" si="1"/>
        <v>6304.33</v>
      </c>
      <c r="D23" s="70">
        <f>'BIEU 86'!E23</f>
        <v>6304.33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s="45" customFormat="1" ht="20.25" customHeight="1">
      <c r="A24" s="109" t="s">
        <v>6</v>
      </c>
      <c r="B24" s="100" t="s">
        <v>194</v>
      </c>
      <c r="C24" s="70">
        <f t="shared" si="1"/>
        <v>5815.0290000000005</v>
      </c>
      <c r="D24" s="70">
        <f>'BIEU 86'!E24</f>
        <v>5815.0290000000005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s="45" customFormat="1" ht="20.25" customHeight="1">
      <c r="A25" s="109" t="s">
        <v>6</v>
      </c>
      <c r="B25" s="100" t="s">
        <v>195</v>
      </c>
      <c r="C25" s="70">
        <f t="shared" si="1"/>
        <v>4286.4380000000001</v>
      </c>
      <c r="D25" s="70">
        <f>'BIEU 86'!E25</f>
        <v>4286.4380000000001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s="45" customFormat="1" ht="20.25" customHeight="1">
      <c r="A26" s="109" t="s">
        <v>6</v>
      </c>
      <c r="B26" s="100" t="s">
        <v>188</v>
      </c>
      <c r="C26" s="70">
        <f t="shared" si="1"/>
        <v>7329.41</v>
      </c>
      <c r="D26" s="70">
        <f>'BIEU 86'!E26</f>
        <v>7329.41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s="45" customFormat="1" ht="20.25" customHeight="1">
      <c r="A27" s="109" t="s">
        <v>6</v>
      </c>
      <c r="B27" s="100" t="s">
        <v>196</v>
      </c>
      <c r="C27" s="70">
        <f t="shared" si="1"/>
        <v>5334.6369999999997</v>
      </c>
      <c r="D27" s="70">
        <f>'BIEU 86'!E27</f>
        <v>5334.6369999999997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15" s="45" customFormat="1" ht="20.25" customHeight="1">
      <c r="A28" s="109" t="s">
        <v>6</v>
      </c>
      <c r="B28" s="100" t="s">
        <v>197</v>
      </c>
      <c r="C28" s="70">
        <f t="shared" si="1"/>
        <v>4790.8019999999997</v>
      </c>
      <c r="D28" s="70">
        <f>'BIEU 86'!E28</f>
        <v>4790.8019999999997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s="45" customFormat="1" ht="20.25" customHeight="1">
      <c r="A29" s="109" t="s">
        <v>6</v>
      </c>
      <c r="B29" s="100" t="s">
        <v>198</v>
      </c>
      <c r="C29" s="70">
        <f t="shared" si="1"/>
        <v>4789.942</v>
      </c>
      <c r="D29" s="70">
        <f>'BIEU 86'!E29</f>
        <v>4789.942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s="45" customFormat="1" ht="20.25" customHeight="1">
      <c r="A30" s="109" t="s">
        <v>6</v>
      </c>
      <c r="B30" s="100" t="s">
        <v>199</v>
      </c>
      <c r="C30" s="70">
        <f t="shared" si="1"/>
        <v>4175.3549999999996</v>
      </c>
      <c r="D30" s="70">
        <f>'BIEU 86'!E30</f>
        <v>4175.3549999999996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 s="45" customFormat="1" ht="20.25" customHeight="1">
      <c r="A31" s="109" t="s">
        <v>6</v>
      </c>
      <c r="B31" s="100" t="s">
        <v>200</v>
      </c>
      <c r="C31" s="70">
        <f t="shared" si="1"/>
        <v>5439.6909999999998</v>
      </c>
      <c r="D31" s="70">
        <f>'BIEU 86'!E31</f>
        <v>5439.6909999999998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 s="45" customFormat="1" ht="20.25" customHeight="1">
      <c r="A32" s="107" t="s">
        <v>6</v>
      </c>
      <c r="B32" s="108" t="s">
        <v>201</v>
      </c>
      <c r="C32" s="70">
        <f t="shared" si="1"/>
        <v>4657.1769999999997</v>
      </c>
      <c r="D32" s="70">
        <f>'BIEU 86'!E32</f>
        <v>4657.1769999999997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20.25" customHeight="1">
      <c r="A33" s="109" t="s">
        <v>6</v>
      </c>
      <c r="B33" s="115" t="s">
        <v>202</v>
      </c>
      <c r="C33" s="70">
        <f t="shared" si="1"/>
        <v>4811.9939999999997</v>
      </c>
      <c r="D33" s="70">
        <f>'BIEU 86'!E33</f>
        <v>4811.9939999999997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ht="20.25" customHeight="1">
      <c r="A34" s="107" t="s">
        <v>6</v>
      </c>
      <c r="B34" s="115" t="s">
        <v>203</v>
      </c>
      <c r="C34" s="70">
        <f t="shared" si="1"/>
        <v>3632.71</v>
      </c>
      <c r="D34" s="70">
        <f>'BIEU 86'!E34</f>
        <v>3632.71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1:15" ht="20.25" customHeight="1">
      <c r="A35" s="109">
        <v>5</v>
      </c>
      <c r="B35" s="116" t="s">
        <v>204</v>
      </c>
      <c r="C35" s="70">
        <f t="shared" si="1"/>
        <v>0</v>
      </c>
      <c r="D35" s="70">
        <f>'BIEU 86'!E35</f>
        <v>0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20.25" customHeight="1">
      <c r="A36" s="107" t="s">
        <v>6</v>
      </c>
      <c r="B36" s="116" t="s">
        <v>201</v>
      </c>
      <c r="C36" s="70">
        <f t="shared" si="1"/>
        <v>2923.9630000000002</v>
      </c>
      <c r="D36" s="70">
        <f>'BIEU 86'!E36</f>
        <v>2923.9630000000002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 ht="20.25" customHeight="1">
      <c r="A37" s="109" t="s">
        <v>6</v>
      </c>
      <c r="B37" s="115" t="s">
        <v>200</v>
      </c>
      <c r="C37" s="70">
        <f t="shared" si="1"/>
        <v>3854.924</v>
      </c>
      <c r="D37" s="70">
        <f>'BIEU 86'!E37</f>
        <v>3854.924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 ht="20.25" customHeight="1">
      <c r="A38" s="107" t="s">
        <v>6</v>
      </c>
      <c r="B38" s="116" t="s">
        <v>203</v>
      </c>
      <c r="C38" s="70">
        <f t="shared" si="1"/>
        <v>3510.529</v>
      </c>
      <c r="D38" s="70">
        <f>'BIEU 86'!E38</f>
        <v>3510.529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 ht="20.25" customHeight="1">
      <c r="A39" s="109" t="s">
        <v>6</v>
      </c>
      <c r="B39" s="116" t="s">
        <v>202</v>
      </c>
      <c r="C39" s="70">
        <f t="shared" si="1"/>
        <v>4269.57</v>
      </c>
      <c r="D39" s="70">
        <f>'BIEU 86'!E39</f>
        <v>4269.57</v>
      </c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1:15" ht="20.25" customHeight="1">
      <c r="A40" s="107" t="s">
        <v>6</v>
      </c>
      <c r="B40" s="116" t="s">
        <v>198</v>
      </c>
      <c r="C40" s="70">
        <f t="shared" si="1"/>
        <v>3597.3850000000002</v>
      </c>
      <c r="D40" s="70">
        <f>'BIEU 86'!E40</f>
        <v>3597.3850000000002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5" ht="20.25" customHeight="1">
      <c r="A41" s="109" t="s">
        <v>6</v>
      </c>
      <c r="B41" s="116" t="s">
        <v>199</v>
      </c>
      <c r="C41" s="70">
        <f t="shared" si="1"/>
        <v>2624.377</v>
      </c>
      <c r="D41" s="70">
        <f>'BIEU 86'!E41</f>
        <v>2624.377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5" ht="20.25" customHeight="1">
      <c r="A42" s="107" t="s">
        <v>6</v>
      </c>
      <c r="B42" s="116" t="s">
        <v>186</v>
      </c>
      <c r="C42" s="70">
        <f t="shared" si="1"/>
        <v>3667.183</v>
      </c>
      <c r="D42" s="70">
        <f>'BIEU 86'!E42</f>
        <v>3667.183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 ht="20.25" customHeight="1">
      <c r="A43" s="109" t="s">
        <v>6</v>
      </c>
      <c r="B43" s="116" t="s">
        <v>188</v>
      </c>
      <c r="C43" s="70">
        <f t="shared" si="1"/>
        <v>3788.962</v>
      </c>
      <c r="D43" s="70">
        <f>'BIEU 86'!E43</f>
        <v>3788.962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 ht="20.25" customHeight="1">
      <c r="A44" s="107" t="s">
        <v>6</v>
      </c>
      <c r="B44" s="116" t="s">
        <v>196</v>
      </c>
      <c r="C44" s="70">
        <f t="shared" si="1"/>
        <v>3450.4940000000001</v>
      </c>
      <c r="D44" s="70">
        <f>'BIEU 86'!E44</f>
        <v>3450.4940000000001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15" ht="20.25" customHeight="1">
      <c r="A45" s="109" t="s">
        <v>6</v>
      </c>
      <c r="B45" s="117" t="s">
        <v>197</v>
      </c>
      <c r="C45" s="70">
        <f t="shared" si="1"/>
        <v>2600.8530000000001</v>
      </c>
      <c r="D45" s="70">
        <f>'BIEU 86'!E45</f>
        <v>2600.8530000000001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15" ht="20.25" customHeight="1">
      <c r="A46" s="107" t="s">
        <v>6</v>
      </c>
      <c r="B46" s="117" t="s">
        <v>195</v>
      </c>
      <c r="C46" s="70">
        <f t="shared" si="1"/>
        <v>2564.1280000000002</v>
      </c>
      <c r="D46" s="70">
        <f>'BIEU 86'!E46</f>
        <v>2564.1280000000002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</row>
    <row r="47" spans="1:15" ht="20.25" customHeight="1">
      <c r="A47" s="109" t="s">
        <v>6</v>
      </c>
      <c r="B47" s="117" t="s">
        <v>205</v>
      </c>
      <c r="C47" s="70">
        <f t="shared" si="1"/>
        <v>3655.3620000000001</v>
      </c>
      <c r="D47" s="70">
        <f>'BIEU 86'!E47</f>
        <v>3655.3620000000001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 ht="20.25" customHeight="1">
      <c r="A48" s="107">
        <v>6</v>
      </c>
      <c r="B48" s="117" t="s">
        <v>133</v>
      </c>
      <c r="C48" s="70">
        <f t="shared" si="1"/>
        <v>11282</v>
      </c>
      <c r="D48" s="70"/>
      <c r="E48" s="70"/>
      <c r="F48" s="70">
        <f>'BIEU 86'!E48</f>
        <v>11282</v>
      </c>
      <c r="G48" s="70"/>
      <c r="H48" s="70"/>
      <c r="I48" s="70"/>
      <c r="J48" s="70"/>
      <c r="K48" s="70"/>
      <c r="L48" s="70"/>
      <c r="M48" s="70"/>
      <c r="N48" s="70"/>
      <c r="O48" s="70"/>
    </row>
    <row r="49" spans="1:15" ht="20.25" customHeight="1">
      <c r="A49" s="109">
        <v>7</v>
      </c>
      <c r="B49" s="117" t="s">
        <v>206</v>
      </c>
      <c r="C49" s="70">
        <f t="shared" si="1"/>
        <v>1301.693</v>
      </c>
      <c r="D49" s="70"/>
      <c r="E49" s="70"/>
      <c r="F49" s="70"/>
      <c r="G49" s="70">
        <f>'BIEU 86'!E49</f>
        <v>1301.693</v>
      </c>
      <c r="H49" s="70"/>
      <c r="I49" s="70"/>
      <c r="J49" s="70"/>
      <c r="K49" s="70"/>
      <c r="L49" s="70"/>
      <c r="M49" s="70"/>
      <c r="N49" s="70"/>
      <c r="O49" s="70"/>
    </row>
    <row r="50" spans="1:15" ht="20.25" customHeight="1">
      <c r="A50" s="107">
        <v>8</v>
      </c>
      <c r="B50" s="117" t="s">
        <v>128</v>
      </c>
      <c r="C50" s="70">
        <f>K50</f>
        <v>1298.6569999999999</v>
      </c>
      <c r="D50" s="70"/>
      <c r="E50" s="70"/>
      <c r="F50" s="70"/>
      <c r="G50" s="70"/>
      <c r="H50" s="70"/>
      <c r="I50" s="70"/>
      <c r="J50" s="70"/>
      <c r="K50" s="70">
        <f>'BIEU 86'!E50</f>
        <v>1298.6569999999999</v>
      </c>
      <c r="L50" s="70"/>
      <c r="M50" s="70">
        <f>K50</f>
        <v>1298.6569999999999</v>
      </c>
      <c r="N50" s="70"/>
      <c r="O50" s="70"/>
    </row>
    <row r="51" spans="1:15" ht="20.25" customHeight="1">
      <c r="A51" s="109">
        <v>9</v>
      </c>
      <c r="B51" s="117" t="s">
        <v>115</v>
      </c>
      <c r="C51" s="70">
        <f t="shared" si="1"/>
        <v>10906.989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>
        <f>'BIEU 86'!E51</f>
        <v>10906.989</v>
      </c>
      <c r="O51" s="70"/>
    </row>
    <row r="52" spans="1:15" ht="20.25" customHeight="1">
      <c r="A52" s="107">
        <v>10</v>
      </c>
      <c r="B52" s="117" t="s">
        <v>127</v>
      </c>
      <c r="C52" s="70">
        <f t="shared" si="1"/>
        <v>1437.78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>
        <f>'BIEU 86'!E52</f>
        <v>1437.78</v>
      </c>
      <c r="O52" s="70"/>
    </row>
    <row r="53" spans="1:15" ht="20.25" customHeight="1">
      <c r="A53" s="109">
        <v>11</v>
      </c>
      <c r="B53" s="117" t="s">
        <v>125</v>
      </c>
      <c r="C53" s="70">
        <f t="shared" si="1"/>
        <v>5998.3119999999999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>
        <f>'BIEU 86'!E53</f>
        <v>5998.3119999999999</v>
      </c>
      <c r="O53" s="70"/>
    </row>
    <row r="54" spans="1:15" ht="20.25" customHeight="1">
      <c r="A54" s="107">
        <v>12</v>
      </c>
      <c r="B54" s="72" t="s">
        <v>116</v>
      </c>
      <c r="C54" s="70">
        <f t="shared" si="1"/>
        <v>1332.337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>
        <f>'BIEU 86'!E54</f>
        <v>1332.337</v>
      </c>
      <c r="O54" s="70"/>
    </row>
    <row r="55" spans="1:15" ht="20.25" customHeight="1">
      <c r="A55" s="109">
        <v>13</v>
      </c>
      <c r="B55" s="72" t="s">
        <v>179</v>
      </c>
      <c r="C55" s="70">
        <f t="shared" si="1"/>
        <v>509.32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>
        <f>'BIEU 86'!E55</f>
        <v>509.32</v>
      </c>
      <c r="O55" s="70"/>
    </row>
    <row r="56" spans="1:15" ht="20.25" customHeight="1">
      <c r="A56" s="107">
        <v>14</v>
      </c>
      <c r="B56" s="72" t="s">
        <v>180</v>
      </c>
      <c r="C56" s="70">
        <f t="shared" si="1"/>
        <v>616.62699999999995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>
        <f>'BIEU 86'!E56</f>
        <v>616.62699999999995</v>
      </c>
      <c r="O56" s="70"/>
    </row>
    <row r="57" spans="1:15" ht="20.25" customHeight="1">
      <c r="A57" s="109">
        <v>15</v>
      </c>
      <c r="B57" s="72" t="s">
        <v>181</v>
      </c>
      <c r="C57" s="70">
        <f t="shared" si="1"/>
        <v>564.35799999999995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>
        <f>'BIEU 86'!E57</f>
        <v>564.35799999999995</v>
      </c>
      <c r="O57" s="70"/>
    </row>
    <row r="58" spans="1:15" ht="20.25" customHeight="1">
      <c r="A58" s="107">
        <v>16</v>
      </c>
      <c r="B58" s="72" t="s">
        <v>182</v>
      </c>
      <c r="C58" s="70">
        <f t="shared" si="1"/>
        <v>516.67999999999995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>
        <f>'BIEU 86'!E58</f>
        <v>516.67999999999995</v>
      </c>
      <c r="O58" s="70"/>
    </row>
    <row r="59" spans="1:15" ht="20.25" customHeight="1">
      <c r="A59" s="109">
        <v>17</v>
      </c>
      <c r="B59" s="72" t="s">
        <v>207</v>
      </c>
      <c r="C59" s="70">
        <f t="shared" si="1"/>
        <v>42015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>
        <f>'BIEU 86'!E59</f>
        <v>42015</v>
      </c>
    </row>
    <row r="60" spans="1:15" ht="20.25" customHeight="1">
      <c r="A60" s="107">
        <v>18</v>
      </c>
      <c r="B60" s="72" t="s">
        <v>183</v>
      </c>
      <c r="C60" s="70">
        <f t="shared" si="1"/>
        <v>286.101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>
        <f>'BIEU 86'!E60</f>
        <v>286.101</v>
      </c>
    </row>
    <row r="61" spans="1:15" ht="20.25" customHeight="1">
      <c r="A61" s="109">
        <v>19</v>
      </c>
      <c r="B61" s="72" t="s">
        <v>135</v>
      </c>
      <c r="C61" s="70">
        <f t="shared" si="1"/>
        <v>79.733000000000004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>
        <f>'BIEU 86'!E61</f>
        <v>79.733000000000004</v>
      </c>
    </row>
    <row r="62" spans="1:15" ht="20.25" customHeight="1">
      <c r="A62" s="109">
        <v>20</v>
      </c>
      <c r="B62" s="72" t="s">
        <v>136</v>
      </c>
      <c r="C62" s="70">
        <f t="shared" si="1"/>
        <v>187.48699999999999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>
        <f>'BIEU 86'!E62</f>
        <v>187.48699999999999</v>
      </c>
    </row>
    <row r="63" spans="1:15" ht="20.25" customHeight="1">
      <c r="A63" s="167"/>
      <c r="B63" s="168"/>
      <c r="C63" s="169"/>
      <c r="D63" s="170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"/>
    </row>
    <row r="64" spans="1:15" ht="22.5" customHeight="1">
      <c r="L64" s="259" t="s">
        <v>124</v>
      </c>
      <c r="M64" s="259"/>
      <c r="N64" s="259"/>
      <c r="O64" s="259"/>
    </row>
  </sheetData>
  <mergeCells count="20">
    <mergeCell ref="K8:K9"/>
    <mergeCell ref="L8:M8"/>
    <mergeCell ref="N8:N9"/>
    <mergeCell ref="O8:O9"/>
    <mergeCell ref="A4:O4"/>
    <mergeCell ref="A5:O5"/>
    <mergeCell ref="A6:O6"/>
    <mergeCell ref="M1:O1"/>
    <mergeCell ref="L64:O64"/>
    <mergeCell ref="A7:A9"/>
    <mergeCell ref="B7:B9"/>
    <mergeCell ref="C7:C9"/>
    <mergeCell ref="D7:O7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19685039370078741" right="0.43307086614173229" top="0.51181102362204722" bottom="0.5118110236220472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Biểu 81</vt:lpstr>
      <vt:lpstr>Biểu 82</vt:lpstr>
      <vt:lpstr>Bieu 83</vt:lpstr>
      <vt:lpstr>Biểu 84</vt:lpstr>
      <vt:lpstr>BIEU 85</vt:lpstr>
      <vt:lpstr>BIEU 86</vt:lpstr>
      <vt:lpstr>BIEU 87</vt:lpstr>
      <vt:lpstr>Biêu 88</vt:lpstr>
      <vt:lpstr>Biêu 89</vt:lpstr>
      <vt:lpstr>Biêu 90</vt:lpstr>
      <vt:lpstr>Biêu 91</vt:lpstr>
      <vt:lpstr>BIEU 92</vt:lpstr>
      <vt:lpstr>'Biểu 82'!Print_Titles</vt:lpstr>
      <vt:lpstr>'Biểu 84'!Print_Titles</vt:lpstr>
      <vt:lpstr>'BIEU 86'!Print_Titles</vt:lpstr>
      <vt:lpstr>'BIEU 87'!Print_Titles</vt:lpstr>
      <vt:lpstr>'Biêu 88'!Print_Titles</vt:lpstr>
      <vt:lpstr>'BIEU 92'!Print_Titles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2023-03-30T03:06:18Z</cp:lastPrinted>
  <dcterms:created xsi:type="dcterms:W3CDTF">2019-02-13T00:29:07Z</dcterms:created>
  <dcterms:modified xsi:type="dcterms:W3CDTF">2023-03-30T03:33:36Z</dcterms:modified>
</cp:coreProperties>
</file>