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65" windowWidth="15600" windowHeight="7320" tabRatio="601"/>
  </bookViews>
  <sheets>
    <sheet name="69" sheetId="1" r:id="rId1"/>
    <sheet name="70" sheetId="3" r:id="rId2"/>
    <sheet name="71" sheetId="13" r:id="rId3"/>
    <sheet name="72" sheetId="12" r:id="rId4"/>
    <sheet name="73" sheetId="5" r:id="rId5"/>
    <sheet name="74" sheetId="6" r:id="rId6"/>
    <sheet name="75" sheetId="7" r:id="rId7"/>
    <sheet name="76" sheetId="8" r:id="rId8"/>
    <sheet name="77" sheetId="9" r:id="rId9"/>
    <sheet name="78" sheetId="10" r:id="rId10"/>
    <sheet name="79" sheetId="11" r:id="rId11"/>
    <sheet name="80" sheetId="14" r:id="rId12"/>
  </sheets>
  <externalReferences>
    <externalReference r:id="rId13"/>
  </externalReferences>
  <definedNames>
    <definedName name="_xlnm.Print_Titles" localSheetId="1">'70'!$6:$8</definedName>
    <definedName name="_xlnm.Print_Titles" localSheetId="2">'71'!$8:$9</definedName>
    <definedName name="_xlnm.Print_Titles" localSheetId="3">'72'!$9:$10</definedName>
    <definedName name="_xlnm.Print_Titles" localSheetId="5">'74'!$7:$9</definedName>
    <definedName name="_xlnm.Print_Titles" localSheetId="6">'75'!$6:$8</definedName>
    <definedName name="_xlnm.Print_Titles" localSheetId="7">'76'!$7:$10</definedName>
    <definedName name="_xlnm.Print_Titles" localSheetId="11">'80'!$6:$11</definedName>
  </definedNames>
  <calcPr calcId="144525"/>
</workbook>
</file>

<file path=xl/calcChain.xml><?xml version="1.0" encoding="utf-8"?>
<calcChain xmlns="http://schemas.openxmlformats.org/spreadsheetml/2006/main">
  <c r="Z31" i="14" l="1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G29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H23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F12" i="14" s="1"/>
  <c r="K20" i="14"/>
  <c r="M20" i="14" s="1"/>
  <c r="H20" i="14"/>
  <c r="M19" i="14"/>
  <c r="I19" i="14"/>
  <c r="H19" i="14"/>
  <c r="M18" i="14"/>
  <c r="H18" i="14"/>
  <c r="H17" i="14" s="1"/>
  <c r="Z17" i="14"/>
  <c r="Z12" i="14" s="1"/>
  <c r="Y17" i="14"/>
  <c r="X17" i="14"/>
  <c r="W17" i="14"/>
  <c r="V17" i="14"/>
  <c r="U17" i="14"/>
  <c r="T17" i="14"/>
  <c r="S17" i="14"/>
  <c r="R17" i="14"/>
  <c r="Q17" i="14"/>
  <c r="P17" i="14"/>
  <c r="O17" i="14"/>
  <c r="N17" i="14"/>
  <c r="L17" i="14"/>
  <c r="K17" i="14"/>
  <c r="J17" i="14"/>
  <c r="J12" i="14" s="1"/>
  <c r="I17" i="14"/>
  <c r="G17" i="14"/>
  <c r="F17" i="14"/>
  <c r="K15" i="14"/>
  <c r="L15" i="14" s="1"/>
  <c r="L14" i="14" s="1"/>
  <c r="L12" i="14" s="1"/>
  <c r="G15" i="14"/>
  <c r="Z14" i="14"/>
  <c r="Y14" i="14"/>
  <c r="Y12" i="14" s="1"/>
  <c r="X14" i="14"/>
  <c r="X12" i="14" s="1"/>
  <c r="W14" i="14"/>
  <c r="V14" i="14"/>
  <c r="U14" i="14"/>
  <c r="U12" i="14" s="1"/>
  <c r="T14" i="14"/>
  <c r="T12" i="14" s="1"/>
  <c r="S14" i="14"/>
  <c r="R14" i="14"/>
  <c r="R12" i="14" s="1"/>
  <c r="Q14" i="14"/>
  <c r="Q12" i="14" s="1"/>
  <c r="P14" i="14"/>
  <c r="P12" i="14" s="1"/>
  <c r="O14" i="14"/>
  <c r="N14" i="14"/>
  <c r="M14" i="14"/>
  <c r="K14" i="14"/>
  <c r="K12" i="14" s="1"/>
  <c r="J14" i="14"/>
  <c r="I14" i="14"/>
  <c r="H14" i="14"/>
  <c r="G14" i="14"/>
  <c r="G12" i="14" s="1"/>
  <c r="F14" i="14"/>
  <c r="V12" i="14"/>
  <c r="N12" i="14"/>
  <c r="J23" i="9"/>
  <c r="C23" i="9"/>
  <c r="C22" i="9"/>
  <c r="J22" i="9" s="1"/>
  <c r="J21" i="9"/>
  <c r="C21" i="9"/>
  <c r="C20" i="9"/>
  <c r="J20" i="9" s="1"/>
  <c r="J19" i="9"/>
  <c r="C19" i="9"/>
  <c r="C18" i="9"/>
  <c r="J18" i="9" s="1"/>
  <c r="J17" i="9"/>
  <c r="C17" i="9"/>
  <c r="C16" i="9"/>
  <c r="J16" i="9" s="1"/>
  <c r="J15" i="9"/>
  <c r="C15" i="9"/>
  <c r="C14" i="9"/>
  <c r="J14" i="9" s="1"/>
  <c r="C13" i="9"/>
  <c r="J13" i="9" s="1"/>
  <c r="C12" i="9"/>
  <c r="J12" i="9" s="1"/>
  <c r="J11" i="9" s="1"/>
  <c r="I11" i="9"/>
  <c r="H11" i="9"/>
  <c r="G11" i="9"/>
  <c r="F11" i="9"/>
  <c r="E11" i="9"/>
  <c r="D11" i="9"/>
  <c r="C11" i="9"/>
  <c r="O62" i="8"/>
  <c r="C62" i="8"/>
  <c r="O61" i="8"/>
  <c r="C61" i="8" s="1"/>
  <c r="O60" i="8"/>
  <c r="C60" i="8"/>
  <c r="O59" i="8"/>
  <c r="C59" i="8" s="1"/>
  <c r="N58" i="8"/>
  <c r="C58" i="8"/>
  <c r="N57" i="8"/>
  <c r="C57" i="8" s="1"/>
  <c r="N56" i="8"/>
  <c r="C56" i="8"/>
  <c r="N55" i="8"/>
  <c r="C55" i="8" s="1"/>
  <c r="N54" i="8"/>
  <c r="C54" i="8"/>
  <c r="N53" i="8"/>
  <c r="C53" i="8" s="1"/>
  <c r="N52" i="8"/>
  <c r="C52" i="8"/>
  <c r="N51" i="8"/>
  <c r="C51" i="8" s="1"/>
  <c r="K50" i="8"/>
  <c r="M50" i="8" s="1"/>
  <c r="M11" i="8" s="1"/>
  <c r="G49" i="8"/>
  <c r="C49" i="8"/>
  <c r="F48" i="8"/>
  <c r="C48" i="8" s="1"/>
  <c r="D47" i="8"/>
  <c r="C47" i="8"/>
  <c r="D46" i="8"/>
  <c r="C46" i="8" s="1"/>
  <c r="D45" i="8"/>
  <c r="C45" i="8"/>
  <c r="D44" i="8"/>
  <c r="C44" i="8" s="1"/>
  <c r="D43" i="8"/>
  <c r="C43" i="8"/>
  <c r="D42" i="8"/>
  <c r="C42" i="8" s="1"/>
  <c r="D41" i="8"/>
  <c r="C41" i="8"/>
  <c r="D40" i="8"/>
  <c r="C40" i="8" s="1"/>
  <c r="D39" i="8"/>
  <c r="C39" i="8"/>
  <c r="D38" i="8"/>
  <c r="C38" i="8" s="1"/>
  <c r="D37" i="8"/>
  <c r="C37" i="8"/>
  <c r="D36" i="8"/>
  <c r="C36" i="8" s="1"/>
  <c r="D35" i="8"/>
  <c r="C35" i="8"/>
  <c r="D34" i="8"/>
  <c r="C34" i="8" s="1"/>
  <c r="D33" i="8"/>
  <c r="C33" i="8"/>
  <c r="D32" i="8"/>
  <c r="C32" i="8" s="1"/>
  <c r="D31" i="8"/>
  <c r="C31" i="8"/>
  <c r="D30" i="8"/>
  <c r="C30" i="8" s="1"/>
  <c r="D29" i="8"/>
  <c r="C29" i="8"/>
  <c r="D28" i="8"/>
  <c r="C28" i="8" s="1"/>
  <c r="D27" i="8"/>
  <c r="C27" i="8"/>
  <c r="D26" i="8"/>
  <c r="C26" i="8" s="1"/>
  <c r="D25" i="8"/>
  <c r="C25" i="8"/>
  <c r="D24" i="8"/>
  <c r="C24" i="8" s="1"/>
  <c r="D23" i="8"/>
  <c r="C23" i="8"/>
  <c r="D22" i="8"/>
  <c r="C22" i="8" s="1"/>
  <c r="D21" i="8"/>
  <c r="C21" i="8"/>
  <c r="D20" i="8"/>
  <c r="C20" i="8" s="1"/>
  <c r="D19" i="8"/>
  <c r="C19" i="8"/>
  <c r="D18" i="8"/>
  <c r="C18" i="8" s="1"/>
  <c r="D17" i="8"/>
  <c r="C17" i="8"/>
  <c r="D16" i="8"/>
  <c r="C16" i="8" s="1"/>
  <c r="D15" i="8"/>
  <c r="C15" i="8"/>
  <c r="C14" i="8"/>
  <c r="D13" i="8"/>
  <c r="C13" i="8"/>
  <c r="D12" i="8"/>
  <c r="C12" i="8"/>
  <c r="O11" i="8"/>
  <c r="N11" i="8"/>
  <c r="L11" i="8"/>
  <c r="J11" i="8"/>
  <c r="I11" i="8"/>
  <c r="H11" i="8"/>
  <c r="G11" i="8"/>
  <c r="E11" i="8"/>
  <c r="D11" i="8"/>
  <c r="C15" i="7"/>
  <c r="C14" i="7"/>
  <c r="C13" i="7"/>
  <c r="C12" i="7"/>
  <c r="K11" i="7"/>
  <c r="D11" i="7"/>
  <c r="C11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K66" i="6"/>
  <c r="C66" i="6"/>
  <c r="K65" i="6"/>
  <c r="C65" i="6" s="1"/>
  <c r="C64" i="6"/>
  <c r="F63" i="6"/>
  <c r="C63" i="6" s="1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E48" i="6"/>
  <c r="C48" i="6" s="1"/>
  <c r="C11" i="6" s="1"/>
  <c r="C10" i="6" s="1"/>
  <c r="C47" i="6"/>
  <c r="C46" i="6"/>
  <c r="C45" i="6"/>
  <c r="C44" i="6"/>
  <c r="C43" i="6"/>
  <c r="C42" i="6"/>
  <c r="C41" i="6"/>
  <c r="C40" i="6"/>
  <c r="C39" i="6"/>
  <c r="C38" i="6"/>
  <c r="C37" i="6"/>
  <c r="C36" i="6"/>
  <c r="C34" i="6"/>
  <c r="C33" i="6"/>
  <c r="C32" i="6"/>
  <c r="C31" i="6"/>
  <c r="C30" i="6"/>
  <c r="C29" i="6"/>
  <c r="C28" i="6"/>
  <c r="C27" i="6"/>
  <c r="C26" i="6"/>
  <c r="C25" i="6"/>
  <c r="C24" i="6"/>
  <c r="C23" i="6"/>
  <c r="C21" i="6"/>
  <c r="C20" i="6"/>
  <c r="C19" i="6"/>
  <c r="C18" i="6"/>
  <c r="C17" i="6"/>
  <c r="C16" i="6"/>
  <c r="C15" i="6"/>
  <c r="C14" i="6"/>
  <c r="C13" i="6"/>
  <c r="C12" i="6"/>
  <c r="K11" i="6"/>
  <c r="K10" i="6" s="1"/>
  <c r="J11" i="6"/>
  <c r="I11" i="6"/>
  <c r="H11" i="6"/>
  <c r="G11" i="6"/>
  <c r="G10" i="6" s="1"/>
  <c r="F11" i="6"/>
  <c r="D11" i="6"/>
  <c r="J10" i="6"/>
  <c r="I10" i="6"/>
  <c r="H10" i="6"/>
  <c r="F10" i="6"/>
  <c r="D10" i="6"/>
  <c r="E28" i="12"/>
  <c r="D28" i="12"/>
  <c r="C28" i="12" s="1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E13" i="12"/>
  <c r="C13" i="12" s="1"/>
  <c r="D13" i="12"/>
  <c r="D12" i="12"/>
  <c r="D27" i="13"/>
  <c r="D20" i="13"/>
  <c r="D15" i="13"/>
  <c r="M12" i="14" l="1"/>
  <c r="I12" i="14"/>
  <c r="O12" i="14"/>
  <c r="S12" i="14"/>
  <c r="W12" i="14"/>
  <c r="H12" i="14"/>
  <c r="M17" i="14"/>
  <c r="C11" i="8"/>
  <c r="F11" i="8"/>
  <c r="K11" i="8"/>
  <c r="C50" i="8"/>
  <c r="E11" i="6"/>
  <c r="E10" i="6" s="1"/>
  <c r="C12" i="12"/>
  <c r="D11" i="12"/>
  <c r="C11" i="12" s="1"/>
  <c r="E12" i="12"/>
  <c r="E11" i="12" s="1"/>
  <c r="E17" i="3" l="1"/>
  <c r="D18" i="3"/>
  <c r="C26" i="3"/>
  <c r="C24" i="3" s="1"/>
  <c r="C12" i="3"/>
  <c r="C10" i="3"/>
  <c r="D18" i="1"/>
  <c r="D19" i="1"/>
  <c r="D12" i="1"/>
  <c r="C19" i="1"/>
  <c r="C18" i="1"/>
  <c r="C13" i="1"/>
  <c r="C10" i="1"/>
  <c r="C9" i="1"/>
  <c r="A5" i="14" l="1"/>
  <c r="A4" i="7"/>
  <c r="A5" i="8" l="1"/>
  <c r="H27" i="13"/>
  <c r="G27" i="13"/>
  <c r="H26" i="13"/>
  <c r="G26" i="13"/>
  <c r="H25" i="13"/>
  <c r="G25" i="13"/>
  <c r="H22" i="13"/>
  <c r="G22" i="13"/>
  <c r="H21" i="13"/>
  <c r="G21" i="13"/>
  <c r="H20" i="13"/>
  <c r="G20" i="13"/>
  <c r="H19" i="13"/>
  <c r="G19" i="13"/>
  <c r="H18" i="13"/>
  <c r="G18" i="13"/>
  <c r="H16" i="13"/>
  <c r="G16" i="13"/>
  <c r="H15" i="13"/>
  <c r="G15" i="13"/>
  <c r="H12" i="13"/>
  <c r="G12" i="13"/>
  <c r="C11" i="13" l="1"/>
  <c r="D11" i="13"/>
  <c r="D10" i="13" l="1"/>
  <c r="H10" i="13" s="1"/>
  <c r="H11" i="13"/>
  <c r="C10" i="13"/>
  <c r="G10" i="13" s="1"/>
  <c r="G11" i="13"/>
  <c r="F31" i="3"/>
  <c r="F27" i="3"/>
  <c r="F25" i="3"/>
  <c r="F17" i="3"/>
  <c r="F18" i="3"/>
  <c r="F16" i="3"/>
  <c r="F14" i="3"/>
  <c r="F13" i="3"/>
  <c r="F11" i="3"/>
  <c r="D17" i="3"/>
  <c r="D12" i="3"/>
  <c r="E12" i="3"/>
  <c r="E10" i="3" s="1"/>
  <c r="D26" i="3"/>
  <c r="D24" i="3" s="1"/>
  <c r="F21" i="1"/>
  <c r="F20" i="1"/>
  <c r="F17" i="1"/>
  <c r="F15" i="1"/>
  <c r="F14" i="1"/>
  <c r="F12" i="1"/>
  <c r="F11" i="1"/>
  <c r="E10" i="1"/>
  <c r="D10" i="1"/>
  <c r="D13" i="1"/>
  <c r="E13" i="1"/>
  <c r="F12" i="3" l="1"/>
  <c r="D10" i="3"/>
  <c r="F10" i="3" s="1"/>
  <c r="F13" i="1"/>
  <c r="E9" i="1"/>
  <c r="F10" i="1"/>
  <c r="D9" i="1"/>
  <c r="E19" i="1"/>
  <c r="E18" i="1" s="1"/>
  <c r="F18" i="1" s="1"/>
  <c r="F19" i="1" l="1"/>
  <c r="F9" i="1"/>
  <c r="C35" i="5"/>
  <c r="C34" i="5"/>
  <c r="C33" i="5"/>
  <c r="C21" i="5"/>
  <c r="C12" i="5"/>
  <c r="A5" i="12"/>
  <c r="A5" i="13" l="1"/>
  <c r="A5" i="3"/>
  <c r="N23" i="11" l="1"/>
  <c r="D23" i="11" s="1"/>
  <c r="N25" i="11"/>
  <c r="D25" i="11"/>
  <c r="N26" i="11"/>
  <c r="D26" i="11" s="1"/>
  <c r="C12" i="10"/>
  <c r="G11" i="11"/>
  <c r="H11" i="11"/>
  <c r="I11" i="11"/>
  <c r="J11" i="11"/>
  <c r="K11" i="11"/>
  <c r="K10" i="11"/>
  <c r="C14" i="11"/>
  <c r="C13" i="11"/>
  <c r="C15" i="11"/>
  <c r="F12" i="11"/>
  <c r="F13" i="11"/>
  <c r="F15" i="11"/>
  <c r="N11" i="11"/>
  <c r="L10" i="11"/>
  <c r="S28" i="11"/>
  <c r="S27" i="11"/>
  <c r="S26" i="11" s="1"/>
  <c r="F11" i="11"/>
  <c r="J10" i="11"/>
  <c r="R11" i="11"/>
  <c r="F10" i="11"/>
  <c r="N12" i="11"/>
  <c r="D12" i="11"/>
  <c r="N13" i="11"/>
  <c r="D13" i="11"/>
  <c r="N15" i="11"/>
  <c r="O16" i="11"/>
  <c r="O10" i="11" s="1"/>
  <c r="N10" i="11" s="1"/>
  <c r="R16" i="11"/>
  <c r="R10" i="11"/>
  <c r="Q10" i="11" s="1"/>
  <c r="E10" i="11" s="1"/>
  <c r="Q28" i="11"/>
  <c r="E28" i="11"/>
  <c r="N18" i="11"/>
  <c r="D18" i="11" s="1"/>
  <c r="N19" i="11"/>
  <c r="D19" i="11"/>
  <c r="N20" i="11"/>
  <c r="D20" i="11" s="1"/>
  <c r="N21" i="11"/>
  <c r="D21" i="11"/>
  <c r="N22" i="11"/>
  <c r="N24" i="11"/>
  <c r="N27" i="11"/>
  <c r="D27" i="11"/>
  <c r="N28" i="11"/>
  <c r="M28" i="11"/>
  <c r="C28" i="11" s="1"/>
  <c r="D28" i="11"/>
  <c r="D24" i="11"/>
  <c r="D22" i="11"/>
  <c r="D15" i="11"/>
  <c r="D11" i="11"/>
  <c r="N17" i="11"/>
  <c r="E9" i="10"/>
  <c r="N16" i="11"/>
  <c r="D16" i="11" s="1"/>
  <c r="D17" i="11"/>
  <c r="F10" i="10"/>
  <c r="B12" i="11"/>
  <c r="C10" i="10"/>
  <c r="D9" i="10"/>
  <c r="A5" i="5"/>
  <c r="A5" i="6" s="1"/>
  <c r="A5" i="9" s="1"/>
  <c r="A5" i="10" s="1"/>
  <c r="A4" i="11" s="1"/>
  <c r="C11" i="5"/>
  <c r="C10" i="5" s="1"/>
  <c r="C8" i="5" s="1"/>
  <c r="A14" i="5"/>
  <c r="A15" i="5" s="1"/>
  <c r="A17" i="5"/>
  <c r="A18" i="5" s="1"/>
  <c r="A19" i="5" s="1"/>
  <c r="A20" i="5" s="1"/>
  <c r="A24" i="12"/>
  <c r="M10" i="11" l="1"/>
  <c r="D10" i="11"/>
  <c r="C10" i="11" s="1"/>
  <c r="S25" i="11"/>
  <c r="Q26" i="11"/>
  <c r="Q27" i="11"/>
  <c r="Q25" i="11" l="1"/>
  <c r="S24" i="11"/>
  <c r="M27" i="11"/>
  <c r="E27" i="11"/>
  <c r="E26" i="11"/>
  <c r="M26" i="11"/>
  <c r="F28" i="3"/>
  <c r="E26" i="3"/>
  <c r="Q24" i="11" l="1"/>
  <c r="S23" i="11"/>
  <c r="C27" i="11"/>
  <c r="F11" i="10"/>
  <c r="C11" i="10" s="1"/>
  <c r="F13" i="10"/>
  <c r="C13" i="10" s="1"/>
  <c r="C26" i="11"/>
  <c r="M25" i="11"/>
  <c r="E25" i="11"/>
  <c r="F26" i="3"/>
  <c r="E24" i="3"/>
  <c r="F24" i="3" s="1"/>
  <c r="F30" i="3"/>
  <c r="C25" i="11" l="1"/>
  <c r="F14" i="10"/>
  <c r="C14" i="10" s="1"/>
  <c r="Q23" i="11"/>
  <c r="S22" i="11"/>
  <c r="E24" i="11"/>
  <c r="M24" i="11"/>
  <c r="C24" i="11" s="1"/>
  <c r="Q22" i="11" l="1"/>
  <c r="S21" i="11"/>
  <c r="E23" i="11"/>
  <c r="M23" i="11"/>
  <c r="F15" i="10" l="1"/>
  <c r="C15" i="10" s="1"/>
  <c r="C23" i="11"/>
  <c r="S20" i="11"/>
  <c r="Q21" i="11"/>
  <c r="M22" i="11"/>
  <c r="C22" i="11" s="1"/>
  <c r="E22" i="11"/>
  <c r="M21" i="11" l="1"/>
  <c r="C21" i="11" s="1"/>
  <c r="E21" i="11"/>
  <c r="S19" i="11"/>
  <c r="Q20" i="11"/>
  <c r="E20" i="11" l="1"/>
  <c r="M20" i="11"/>
  <c r="Q19" i="11"/>
  <c r="S18" i="11"/>
  <c r="S17" i="11" l="1"/>
  <c r="Q18" i="11"/>
  <c r="E19" i="11"/>
  <c r="M19" i="11"/>
  <c r="F19" i="10"/>
  <c r="C19" i="10" s="1"/>
  <c r="C20" i="11"/>
  <c r="C19" i="11" l="1"/>
  <c r="F18" i="10"/>
  <c r="C18" i="10" s="1"/>
  <c r="M18" i="11"/>
  <c r="E18" i="11"/>
  <c r="Q17" i="11"/>
  <c r="S16" i="11"/>
  <c r="S15" i="11" s="1"/>
  <c r="C18" i="11" l="1"/>
  <c r="F17" i="10"/>
  <c r="C17" i="10" s="1"/>
  <c r="S13" i="11"/>
  <c r="Q15" i="11"/>
  <c r="M15" i="11" s="1"/>
  <c r="M17" i="11"/>
  <c r="Q16" i="11"/>
  <c r="E16" i="11" s="1"/>
  <c r="C16" i="11" s="1"/>
  <c r="E17" i="11"/>
  <c r="Q13" i="11" l="1"/>
  <c r="M13" i="11" s="1"/>
  <c r="S12" i="11"/>
  <c r="C17" i="11"/>
  <c r="F16" i="10"/>
  <c r="M16" i="11"/>
  <c r="F9" i="10" l="1"/>
  <c r="C16" i="10"/>
  <c r="C9" i="10" s="1"/>
  <c r="Q12" i="11"/>
  <c r="S11" i="11"/>
  <c r="Q11" i="11" s="1"/>
  <c r="M11" i="11" s="1"/>
  <c r="M12" i="11" l="1"/>
  <c r="E12" i="11"/>
  <c r="C12" i="11" l="1"/>
  <c r="C11" i="11" s="1"/>
  <c r="E11" i="11"/>
</calcChain>
</file>

<file path=xl/sharedStrings.xml><?xml version="1.0" encoding="utf-8"?>
<sst xmlns="http://schemas.openxmlformats.org/spreadsheetml/2006/main" count="664" uniqueCount="289">
  <si>
    <t>Đơn vị: Triệu đồng</t>
  </si>
  <si>
    <t>STT</t>
  </si>
  <si>
    <t>A</t>
  </si>
  <si>
    <t>B</t>
  </si>
  <si>
    <t>TỔNG NGUỒN THU NGÂN SÁCH HUYỆN</t>
  </si>
  <si>
    <t>I</t>
  </si>
  <si>
    <t>-</t>
  </si>
  <si>
    <t>II</t>
  </si>
  <si>
    <t>Thu bổ sung từ ngân sách cấp trên</t>
  </si>
  <si>
    <t>Thu bổ sung cân đối</t>
  </si>
  <si>
    <t>Thu bổ sung có mục tiêu</t>
  </si>
  <si>
    <t>III</t>
  </si>
  <si>
    <t>Thu kết dư</t>
  </si>
  <si>
    <t>IV</t>
  </si>
  <si>
    <t>Thu chuyển nguồn từ năm trước chuyển sang</t>
  </si>
  <si>
    <t>TỔNG CHI NGÂN SÁCH HUYỆN</t>
  </si>
  <si>
    <t>Chi đầu tư phát triển</t>
  </si>
  <si>
    <t>Chi thường xuyên</t>
  </si>
  <si>
    <t>Dự phòng ngân sách</t>
  </si>
  <si>
    <t>Chi tạo nguồn, điều chỉnh tiền lương</t>
  </si>
  <si>
    <t>Chi chuyển nguồn sang năm sau</t>
  </si>
  <si>
    <t>NGÂN SÁCH CẤP HUYỆN</t>
  </si>
  <si>
    <t>Nguồn thu ngân sách</t>
  </si>
  <si>
    <t>Thu ngân sách được hưởng theo phân cấp</t>
  </si>
  <si>
    <t>Chi ngân sách</t>
  </si>
  <si>
    <t>Chi bổ sung cho ngân sách xã</t>
  </si>
  <si>
    <t>Chi bổ sung cân đối</t>
  </si>
  <si>
    <t>Chi bổ sung có mục tiêu</t>
  </si>
  <si>
    <t>TỔNG THU NGÂN SÁCH NHÀ NƯỚC</t>
  </si>
  <si>
    <t>Thu nội địa</t>
  </si>
  <si>
    <t>Thuế thu nhập cá nhân</t>
  </si>
  <si>
    <t>Lệ phí trước bạ</t>
  </si>
  <si>
    <t>Thu tiền sử dụng đất</t>
  </si>
  <si>
    <t>Thu tiền cấp quyền khai thác khoáng sản</t>
  </si>
  <si>
    <t>Thu khác ngân sách</t>
  </si>
  <si>
    <t>Nội dung</t>
  </si>
  <si>
    <t>Ngân sách huyện</t>
  </si>
  <si>
    <t xml:space="preserve">Chia ra </t>
  </si>
  <si>
    <t>Ngân sách cấp huyện</t>
  </si>
  <si>
    <t>1=2+3</t>
  </si>
  <si>
    <t>Chi giáo dục - đào tạo và dạy nghề</t>
  </si>
  <si>
    <t>Chi khoa học và công nghệ</t>
  </si>
  <si>
    <t>Chi đầu tư phát triển khác</t>
  </si>
  <si>
    <t xml:space="preserve">CHI BỔ SUNG CÂN ĐỐI CHO NGÂN SÁCH XÃ </t>
  </si>
  <si>
    <t>Chi y tế, dân số và gia đình</t>
  </si>
  <si>
    <t>Chi phát thanh, truyền hình, thông tấn</t>
  </si>
  <si>
    <t>Chi thể dục thể thao</t>
  </si>
  <si>
    <t>Chi bảo vệ môi trường</t>
  </si>
  <si>
    <t>Chi các hoạt động kinh tế</t>
  </si>
  <si>
    <t>TÊN ĐƠN VỊ</t>
  </si>
  <si>
    <t xml:space="preserve">TỔNG SỐ </t>
  </si>
  <si>
    <t>CHI DỰ PHÒNG NGÂN SÁCH</t>
  </si>
  <si>
    <t>CHI TẠO NGUỒN, ĐIỀU CHỈNH TIỀN LƯƠNG</t>
  </si>
  <si>
    <t>CHI CHƯƠNG TRÌNH MTQG</t>
  </si>
  <si>
    <t>CHI CHUYỂN NGUỒN SANG NGÂN SÁCH NĂM SAU</t>
  </si>
  <si>
    <t>TỔNG SỐ</t>
  </si>
  <si>
    <t>CHI THƯỜNG XUYÊN</t>
  </si>
  <si>
    <t>CÁC CƠ QUAN, TỔ CHỨC</t>
  </si>
  <si>
    <t xml:space="preserve">CHI BỔ SUNG CÓ MỤC TIÊU CHO NGÂN SÁCH XÃ </t>
  </si>
  <si>
    <t>V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</si>
  <si>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</si>
  <si>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</si>
  <si>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</si>
  <si>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</si>
  <si>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</si>
  <si>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</si>
  <si>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</si>
  <si>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</si>
  <si>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</si>
  <si>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</si>
  <si>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</si>
  <si>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CHI GIAO THÔNG</t>
  </si>
  <si>
    <t>CHI NÔNG NGHIỆP, LÂM NGHIỆP, THỦY LỢI, THỦY SẢN</t>
  </si>
  <si>
    <t>Tên đơn vị</t>
  </si>
  <si>
    <t>Tổng thu NSNN trên địa bàn</t>
  </si>
  <si>
    <t>Thu ngân sách xã được hưởng theo phân cấp</t>
  </si>
  <si>
    <t>Số bổ sung cân đối từ ngân sách cấp huyện</t>
  </si>
  <si>
    <t>Chi bổ sung thực hiện điều chỉnh tiền lương</t>
  </si>
  <si>
    <t>Tổng chi cân đối ngân sách xã</t>
  </si>
  <si>
    <t>Tổng số</t>
  </si>
  <si>
    <t>Thu ngân sách xã hưởng 100%</t>
  </si>
  <si>
    <t xml:space="preserve">Thu ngân sách xã hưởng từ các khoản thu phân chia </t>
  </si>
  <si>
    <t>Bổ sung vốn đầu tư để thực hiện các chương trình mục tiêu, nhiệm vụ</t>
  </si>
  <si>
    <t>Bổ sung vốn sự nghiệp để thực hiện các chế độ, chính sách, nhiệm vụ</t>
  </si>
  <si>
    <t>Trong đó</t>
  </si>
  <si>
    <t>Đầu tư phát triển</t>
  </si>
  <si>
    <t>Kinh phí sự nghiệp</t>
  </si>
  <si>
    <t>Vốn trong nước</t>
  </si>
  <si>
    <t>Vốn ngoài nước</t>
  </si>
  <si>
    <t>2=5+12</t>
  </si>
  <si>
    <t>3=8+15</t>
  </si>
  <si>
    <t>4=5+8</t>
  </si>
  <si>
    <t>5=6+7</t>
  </si>
  <si>
    <t>8=9+10</t>
  </si>
  <si>
    <t>11=12+15</t>
  </si>
  <si>
    <t>12=13+14</t>
  </si>
  <si>
    <t>15=16+17</t>
  </si>
  <si>
    <t>Biểu số 89/CK-NSNN</t>
  </si>
  <si>
    <t>Bổ sung thực hiện các chương trình 
mục tiêu quốc gia</t>
  </si>
  <si>
    <t>CHI THƯỜNG XUYÊN (KHÔNG KỂ CHƯƠNG TRÌNH MTQG)</t>
  </si>
  <si>
    <t>TỔNG 
SỐ</t>
  </si>
  <si>
    <t>CHI ĐTPT (KHÔNG KỂ CHƯƠNG TRÌNH MTQG)</t>
  </si>
  <si>
    <t>CHI 
ĐTPT</t>
  </si>
  <si>
    <t>Chi cân đối ngân sách</t>
  </si>
  <si>
    <t>Trong đó: Chia theo lĩnh vực</t>
  </si>
  <si>
    <t>Chi đảm bảo xã hội</t>
  </si>
  <si>
    <t>Chi quản lý hành chính, đảng, đoàn thể</t>
  </si>
  <si>
    <t xml:space="preserve"> -</t>
  </si>
  <si>
    <t>Chi sự nghiệp văn hóa</t>
  </si>
  <si>
    <t>Văn phòng HĐND-UBND huyện</t>
  </si>
  <si>
    <t>UBMTTQ huyện</t>
  </si>
  <si>
    <t>Trung tâm BDCT huyện</t>
  </si>
  <si>
    <t>Ngân sách xã</t>
  </si>
  <si>
    <t>CHI TDTT</t>
  </si>
  <si>
    <t>CHI VHTT</t>
  </si>
  <si>
    <t>Thu viện trợ</t>
  </si>
  <si>
    <t>C</t>
  </si>
  <si>
    <t>CHI BỔ SUNG CHO NS CẤP DƯỚI</t>
  </si>
  <si>
    <t>Văn phòng Huyện ủy</t>
  </si>
  <si>
    <t>Chương trình mục tiêu quốc gia NTM</t>
  </si>
  <si>
    <t>Phòng Giáo dục và ĐT huyện</t>
  </si>
  <si>
    <t>Trung Tâm UDKHKT và BVCTVN</t>
  </si>
  <si>
    <t>Chương trình mục tiêu quốc gia Y tế Dân số, Giảm nghèo bền vững</t>
  </si>
  <si>
    <t>Chương trình Mục tiêu Y tế- Dân số</t>
  </si>
  <si>
    <t>Chương trình Mục tiêu Giảm nghèo bền vững</t>
  </si>
  <si>
    <t>Đào tạo nghề cho lao động nông thôn</t>
  </si>
  <si>
    <t>Trung tâm Y tế huyện</t>
  </si>
  <si>
    <t>Dự toán</t>
  </si>
  <si>
    <t>DỰ TOÁN CHI NGÂN SÁCH HUYỆN, CHI NGÂN SÁCH CẤP HUYỆN
 VÀ CHI NGÂN SÁCH XÃ THEO CƠ CẤU CHI NĂM 2022</t>
  </si>
  <si>
    <t>Hội người cao tuổi</t>
  </si>
  <si>
    <t>Hội người mù</t>
  </si>
  <si>
    <t>DỰ TOÁN CHI CHƯƠNG TRÌNH MỤC TIÊU QUỐC GIA NGÂN SÁCH CẤP HUYỆN VÀ NGÂN SÁCH XÃ NĂM 2022</t>
  </si>
  <si>
    <t>TT</t>
  </si>
  <si>
    <t>Thu ngân sách huyện hưởng theo phân cấp</t>
  </si>
  <si>
    <t>Các khoản thu NS huyện hưởng 100%</t>
  </si>
  <si>
    <t>Các khoản thu phân chia NS huyện hưởng theo tỷ lệ %</t>
  </si>
  <si>
    <t>Bổ sung cân đối</t>
  </si>
  <si>
    <t>Bổ sung có mục tiêu</t>
  </si>
  <si>
    <t>Thu chuyển nguồn ngân sách năm trước</t>
  </si>
  <si>
    <t>Dự phòng</t>
  </si>
  <si>
    <t>Bổ sung từ ngân sách cấp trên</t>
  </si>
  <si>
    <t>Chi cân đối ngân sách huyện</t>
  </si>
  <si>
    <t>Chi tạo nguồn điều chỉnh tiền lương</t>
  </si>
  <si>
    <t>Chi các chương trình mục tiêu</t>
  </si>
  <si>
    <t>Chi các chương trình mục tiêu quốc gia</t>
  </si>
  <si>
    <t>Chi các chương trình mục tiêu, nhiệm vụ</t>
  </si>
  <si>
    <t>Nguồn thu ngân sách xã</t>
  </si>
  <si>
    <t>Chi thuộc nhiệm vụ của NS cấp huyện</t>
  </si>
  <si>
    <t>Thu NSNN</t>
  </si>
  <si>
    <t>Thu NS huyện</t>
  </si>
  <si>
    <t>Thu từ khu vực DNNN do trung ương quản lý</t>
  </si>
  <si>
    <t>Thu từ khu vực DNNN do địa phương quản lý</t>
  </si>
  <si>
    <t>Thu từ khu vực doanh nghiệp có vốn đầu tư nước ngoài</t>
  </si>
  <si>
    <t>Thuế bảo vệ môi trường</t>
  </si>
  <si>
    <t>Thu từ khu vực kinh tế ngoài quốc doanh</t>
  </si>
  <si>
    <t>Phí, lệ phí</t>
  </si>
  <si>
    <t>Tiền cho thuê đất, mặt nước</t>
  </si>
  <si>
    <t>Tiền cho thuê và tiền bán nhà ở thuộc sở hữu nhà nước</t>
  </si>
  <si>
    <t>Thu từ hoạt động xổ số kiến thiết</t>
  </si>
  <si>
    <t>Thu từ quỹ đất công ích và hoa lợi công sản khác</t>
  </si>
  <si>
    <t>CHI CÂN ĐỐI NGÂN SÁCH HUYỆN</t>
  </si>
  <si>
    <t>Trong đó: Chia theo nguồn vốn</t>
  </si>
  <si>
    <t>Chi đầu tư từ nguồn thu tiền sử dụng đất</t>
  </si>
  <si>
    <t>Chi đầu tư từ nguồn thu xổ số kiến thiết</t>
  </si>
  <si>
    <t>Chi đầu tư cho các dự án</t>
  </si>
  <si>
    <t>CHI CHUYỂN NGUỒN SANG NĂM SAU</t>
  </si>
  <si>
    <t xml:space="preserve">Trong đó: </t>
  </si>
  <si>
    <t>Chi hoạt động của cơ quan quản lý nhà nước, đảng, đoàn thể</t>
  </si>
  <si>
    <t>Đoàn TNCS HCM</t>
  </si>
  <si>
    <t>Hội LHPN</t>
  </si>
  <si>
    <t>Hội Nông dân</t>
  </si>
  <si>
    <t>Hội Cựu chiến binh</t>
  </si>
  <si>
    <t>Hội Chữ thập đỏ</t>
  </si>
  <si>
    <t>Trung tâm GDNN - GDTX</t>
  </si>
  <si>
    <t>Khối THCS</t>
  </si>
  <si>
    <t>Thạch Kim</t>
  </si>
  <si>
    <t>Tân Vịnh</t>
  </si>
  <si>
    <t>Thạch Bằng</t>
  </si>
  <si>
    <t>Mỹ Châu</t>
  </si>
  <si>
    <t>Thụ Hậu</t>
  </si>
  <si>
    <t>Hồng Tân</t>
  </si>
  <si>
    <t>Bình An Thịnh</t>
  </si>
  <si>
    <t>Khối Tiểu học</t>
  </si>
  <si>
    <t xml:space="preserve">Hộ Độ </t>
  </si>
  <si>
    <t>Mai Phụ</t>
  </si>
  <si>
    <t>Thạch Châu</t>
  </si>
  <si>
    <t>Thạch Mỹ</t>
  </si>
  <si>
    <t>Ích Hậu</t>
  </si>
  <si>
    <t>Thụ Lộc</t>
  </si>
  <si>
    <t>Hồng Lộc</t>
  </si>
  <si>
    <t>Tân Lộc</t>
  </si>
  <si>
    <t>Bình An</t>
  </si>
  <si>
    <t>Thịnh Lộc</t>
  </si>
  <si>
    <t>Khối Mầm non</t>
  </si>
  <si>
    <t>Hộ Độ</t>
  </si>
  <si>
    <t>TT Văn hóa - Truyền thông</t>
  </si>
  <si>
    <t>Phòng Lao động - TB&amp;XH</t>
  </si>
  <si>
    <t>Ban QLDA ĐTXD</t>
  </si>
  <si>
    <t>Thị trấn Lộc Hà</t>
  </si>
  <si>
    <t>Ích Hâu</t>
  </si>
  <si>
    <t>Phù Lưu</t>
  </si>
  <si>
    <t>(Dự toán trình Hội đồng nhân dân)</t>
  </si>
  <si>
    <t>So sánh</t>
  </si>
  <si>
    <t>69/CK-NSNN</t>
  </si>
  <si>
    <t>70/CK-NSNN</t>
  </si>
  <si>
    <t>Dự toán năm 2022</t>
  </si>
  <si>
    <t>Đvt: Triệu đồng</t>
  </si>
  <si>
    <t>71/CK-NSNN</t>
  </si>
  <si>
    <t>Biểu số 72/CK-NSNN</t>
  </si>
  <si>
    <t>Biểu số 73/CK-NSNN</t>
  </si>
  <si>
    <t>Biểu số 74/CK-NSNN</t>
  </si>
  <si>
    <t>75/CK-NSNN</t>
  </si>
  <si>
    <t>Biểu số 76/CK-NSNN</t>
  </si>
  <si>
    <t>Biểu số 78/CK-NSNN</t>
  </si>
  <si>
    <t>Biểu số 79/CK-NSNN</t>
  </si>
  <si>
    <t>80/CK-NSNN</t>
  </si>
  <si>
    <t>Phòng tài nguyên và Môi trường</t>
  </si>
  <si>
    <t>Danh mục dự án</t>
  </si>
  <si>
    <t>Địa điểm XD</t>
  </si>
  <si>
    <t>Quyết định đầu tư</t>
  </si>
  <si>
    <t>Kế hoạch vốn giai đoạn 2021-2025 ngân sách huyện (triệu đồng)</t>
  </si>
  <si>
    <t>Dự kiến kế hoạch năm 2021</t>
  </si>
  <si>
    <t>Đã bố trí năm 2021 (triệu đồng)</t>
  </si>
  <si>
    <t>Còn phải bố trí (triệu đồng)</t>
  </si>
  <si>
    <t>Ghi chú</t>
  </si>
  <si>
    <t>Số quyết định; ngày, tháng, năm ban hành</t>
  </si>
  <si>
    <t>Cơ quan quyết định đầu tư</t>
  </si>
  <si>
    <t xml:space="preserve">TMĐT </t>
  </si>
  <si>
    <t>Trong đó: Phần khối lượng phát sinh trước ngày 31/12/2014 đến nay chưa có nguồn thanh toán</t>
  </si>
  <si>
    <t>Tổng số (tất cả các nguồn vốn)</t>
  </si>
  <si>
    <t>Trong đó:</t>
  </si>
  <si>
    <t>Ngân sách TW, tỉnh</t>
  </si>
  <si>
    <t>Ngân sách cấp huyện, xã</t>
  </si>
  <si>
    <t>Ngân sách XDCB tập trung</t>
  </si>
  <si>
    <t>TỐNG SỐ</t>
  </si>
  <si>
    <t>1</t>
  </si>
  <si>
    <t>DỰ ÁN ĐÃ HOÀN THÀNH</t>
  </si>
  <si>
    <t>Huyện Lộc Hà</t>
  </si>
  <si>
    <t>2</t>
  </si>
  <si>
    <t>DỰ ÁN CHUYỂN TIẾP</t>
  </si>
  <si>
    <t>UBND tỉnh</t>
  </si>
  <si>
    <t>UBND huyện</t>
  </si>
  <si>
    <t>huyện Lộc Hà</t>
  </si>
  <si>
    <t>Đường nội vùng khu trung tâm hành chính giai đoạn 3</t>
  </si>
  <si>
    <t>DỰ ÁN KHỞI CÔNG MỚI</t>
  </si>
  <si>
    <t>Nâng cấp, cải tạo Trụ sở Huyện ủy</t>
  </si>
  <si>
    <t>CHUẨN BỊ ĐẦU TƯ</t>
  </si>
  <si>
    <t>Chương trình mục tiêu</t>
  </si>
  <si>
    <t xml:space="preserve">Nâng cấp, mở rộng tuyến đường từ Thạch Kênh đến Hồng Lộc </t>
  </si>
  <si>
    <t>1822
14/6/2019</t>
  </si>
  <si>
    <t>Xây dựng Hạ tầng và trang thiết bị Trung tâm văn hóa-Truyền thông huyện Lộc Hà</t>
  </si>
  <si>
    <t>VI</t>
  </si>
  <si>
    <t>Hoạt động quản lý đất đai:</t>
  </si>
  <si>
    <t>CÂN ĐỐI NGÂN SÁCH HUYỆN NĂM 2023</t>
  </si>
  <si>
    <t>Dự toán năm 2023</t>
  </si>
  <si>
    <t>ƯTH năm 2022</t>
  </si>
  <si>
    <t xml:space="preserve">    UBND HUYỆN LỘC HÀ</t>
  </si>
  <si>
    <t xml:space="preserve">           PHÒNG TC - KH</t>
  </si>
  <si>
    <t>PHÒNG TÀI CHÍNH - KẾ HOẠCH</t>
  </si>
  <si>
    <t>CÂN ĐỐI NGUỒN THU, CHI DỰ TOÁN NGÂN SÁCH CẤP HUYỆN 
VÀ NGÂN SÁCH XÃ NĂM 2023</t>
  </si>
  <si>
    <t>Ước thực hiện năm 2022</t>
  </si>
  <si>
    <t>Thuế sử dụng đất phi nông nghiệp</t>
  </si>
  <si>
    <t>DỰ TOÁN CHI NGÂN SÁCH CẤP HUYỆN THEO TỪNG LĨNH VỰC NĂM 2023</t>
  </si>
  <si>
    <t>DỰ TOÁN CHI NGÂN SÁCH CẤP HUYỆN CHO TỪNG CƠ QUAN, TỔ CHỨC NĂM 2023</t>
  </si>
  <si>
    <t>DỰ TOÁN CHI ĐẦU TƯ PHÁT TRIỂN CỦA NGÂN SÁCH CẤP HUYỆN 
CHO TỪNG CƠ QUAN, TỔ CHỨC THEO LĨNH VỰC NĂM 2023</t>
  </si>
  <si>
    <t>DỰ TOÁN CHI THƯỜNG XUYÊN CỦA NGÂN SÁCH CẤP HUYỆN CHO TỪNG CƠ QUAN, TỔ CHỨC THEO LĨNH VỰC NĂM 2023</t>
  </si>
  <si>
    <t>DỰ TOÁN THU, SỐ BỔ SUNG VÀ DỰ TOÁN CHI CÂN ĐỐI NGÂN SÁCH TỪNG XÃ NĂM 2023</t>
  </si>
  <si>
    <t>DỰ TOÁN CHI BỔ SUNG CÓ MỤC TIÊU TỪ NGÂN SÁCH CẤP HUYỆN CHO NGÂN SÁCH TỪNG XÃ NĂM 2023</t>
  </si>
  <si>
    <t>DANH MỤC CÁC CHƯƠNG TRÌNH, DỰ ÁN SỬ DỤNG VỐN NGÂN SÁCH NHÀ NƯỚC NĂM 2023</t>
  </si>
  <si>
    <t>Bố trí vốn năm 2023 (triệu đồng)</t>
  </si>
  <si>
    <t>CHI KHÁC NGÂN SÁCH</t>
  </si>
  <si>
    <t>Các xã, thị trấn</t>
  </si>
  <si>
    <t>Lũy kế khối lượng thực hiện từ khởi công đến hết 31/12/2022</t>
  </si>
  <si>
    <t>Lũy kế số vốn đã bố trí từ khởi công đến hết ngày 31/12/2022</t>
  </si>
  <si>
    <t>Dự án dự án kiến hoàn thành trước ngày 31/12/2022  (theo thứ tự ưu tiên bố trí vốn)</t>
  </si>
  <si>
    <t>Đường GTNT kết hợp vào khu trang trại chăn nuôi tập trung xã Phù Lưu</t>
  </si>
  <si>
    <t xml:space="preserve">2056/
QĐ-UBND
09/7/2018  </t>
  </si>
  <si>
    <t>UBND Tỉnh</t>
  </si>
  <si>
    <t>Kênh tiêu Thịnh - An</t>
  </si>
  <si>
    <t xml:space="preserve">4763/QĐ-UBND
29/10/2020 </t>
  </si>
  <si>
    <t>Cống vành đai Cổ Ngựa thôn Liên Giang</t>
  </si>
  <si>
    <t>3282
16/6/2022</t>
  </si>
  <si>
    <t xml:space="preserve"> Nhà học  2 tầng 10 phòng, Trường THCS Mỹ Châu</t>
  </si>
  <si>
    <t>5868
17/11/2022</t>
  </si>
  <si>
    <t>2863
07/05/2021</t>
  </si>
  <si>
    <t>Đường giao thông khu Trung tâm hành chính gđ 5</t>
  </si>
  <si>
    <t>Xây dựng nhà nhà học bộ môn và phòng chức năng Trường Tiểu học Hộ Độ</t>
  </si>
  <si>
    <t>Xây dựng hạ tầng cấp đất cho Nhân dân theo QĐ 37/2022/QĐ-UBND của UBND tỉnh</t>
  </si>
  <si>
    <t>Hạ tầng cấp đất ở xã Hộ Độ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</si>
</sst>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\ _₫_-;_-@_-"/>
    <numFmt numFmtId="166" formatCode="_-* #,##0.00\ _₫_-;\-* #,##0.00\ _₫_-;_-* &quot;-&quot;??\ _₫_-;_-@_-"/>
    <numFmt numFmtId="167" formatCode="#,##0\ &quot;$&quot;;\-#,##0\ &quot;$&quot;"/>
    <numFmt numFmtId="168" formatCode="#,##0\ &quot;€&quot;;[Red]\-#,##0\ &quot;€&quot;"/>
    <numFmt numFmtId="169" formatCode="#,##0;[Red]#,##0"/>
    <numFmt numFmtId="170" formatCode="0.0"/>
    <numFmt numFmtId="171" formatCode="_-&quot;€&quot;* #,##0_-;\-&quot;€&quot;* #,##0_-;_-&quot;€&quot;* &quot;-&quot;_-;_-@_-"/>
    <numFmt numFmtId="172" formatCode="_-* #,##0_-;\-* #,##0_-;_-* &quot;-&quot;_-;_-@_-"/>
    <numFmt numFmtId="173" formatCode="_-&quot;€&quot;* #,##0.00_-;\-&quot;€&quot;* #,##0.00_-;_-&quot;€&quot;* &quot;-&quot;??_-;_-@_-"/>
    <numFmt numFmtId="174" formatCode="_-* #,##0.00_-;\-* #,##0.00_-;_-* &quot;-&quot;??_-;_-@_-"/>
    <numFmt numFmtId="175" formatCode="00.000"/>
    <numFmt numFmtId="176" formatCode="&quot;￥&quot;#,##0;&quot;￥&quot;\-#,##0"/>
    <numFmt numFmtId="177" formatCode="0.00_)"/>
    <numFmt numFmtId="178" formatCode="\$#,##0\ ;\(\$#,##0\)"/>
    <numFmt numFmtId="179" formatCode="&quot;\&quot;#,##0;[Red]&quot;\&quot;&quot;\&quot;\-#,##0"/>
    <numFmt numFmtId="180" formatCode="&quot;\&quot;#,##0.00;[Red]&quot;\&quot;&quot;\&quot;&quot;\&quot;&quot;\&quot;&quot;\&quot;&quot;\&quot;\-#,##0.00"/>
    <numFmt numFmtId="181" formatCode="0.000"/>
    <numFmt numFmtId="182" formatCode="&quot;$&quot;#,##0;\-&quot;$&quot;#,##0"/>
    <numFmt numFmtId="183" formatCode="&quot;$&quot;#,##0;[Red]\-&quot;$&quot;#,##0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#,##0.00\ &quot;F&quot;;[Red]\-#,##0.00\ &quot;F&quot;"/>
    <numFmt numFmtId="187" formatCode="_-* #,##0\ _F_-;\-* #,##0\ _F_-;_-* &quot;-&quot;\ _F_-;_-@_-"/>
    <numFmt numFmtId="188" formatCode="_-&quot;£&quot;* #,##0_-;\-&quot;£&quot;* #,##0_-;_-&quot;£&quot;* &quot;-&quot;_-;_-@_-"/>
    <numFmt numFmtId="189" formatCode="m/d"/>
    <numFmt numFmtId="190" formatCode="_-* #,##0.0\ _F_-;\-* #,##0.0\ _F_-;_-* &quot;-&quot;??\ _F_-;_-@_-"/>
    <numFmt numFmtId="191" formatCode="_-* #,##0\ _F_-;\-* #,##0\ _F_-;_-* &quot;-&quot;??\ _F_-;_-@_-"/>
    <numFmt numFmtId="192" formatCode="#,##0.0_);\(#,##0.0\)"/>
    <numFmt numFmtId="193" formatCode="#"/>
    <numFmt numFmtId="194" formatCode="0.0##"/>
    <numFmt numFmtId="195" formatCode="&quot;\&quot;#,##0;[Red]&quot;\&quot;\-#,##0"/>
    <numFmt numFmtId="196" formatCode="&quot;\&quot;#,##0.00;&quot;\&quot;\-#,##0.00"/>
    <numFmt numFmtId="197" formatCode="&quot;\&quot;#,##0.00;[Red]&quot;\&quot;\-#,##0.00"/>
    <numFmt numFmtId="198" formatCode="0.0%"/>
    <numFmt numFmtId="199" formatCode="#.\ ###"/>
    <numFmt numFmtId="200" formatCode=".\ ;"/>
    <numFmt numFmtId="201" formatCode="_-* #,##0.0_-;\-* #,##0.0_-;_-* &quot;-&quot;??_-;_-@_-"/>
    <numFmt numFmtId="202" formatCode="#,##0;\(#,##0\)"/>
    <numFmt numFmtId="203" formatCode="_ &quot;\&quot;* #,##0_ ;_ &quot;\&quot;* \-#,##0_ ;_ &quot;\&quot;* &quot;-&quot;_ ;_ @_ "/>
    <numFmt numFmtId="204" formatCode="_ &quot;\&quot;* #,##0.00_ ;_ &quot;\&quot;* \-#,##0.00_ ;_ &quot;\&quot;* &quot;-&quot;??_ ;_ @_ "/>
    <numFmt numFmtId="205" formatCode="_ * #,##0_ ;_ * \-#,##0_ ;_ * &quot;-&quot;_ ;_ @_ "/>
    <numFmt numFmtId="206" formatCode="_ * #,##0.00_ ;_ * \-#,##0.00_ ;_ * &quot;-&quot;??_ ;_ @_ "/>
    <numFmt numFmtId="207" formatCode=";;"/>
    <numFmt numFmtId="208" formatCode="0.000_)"/>
    <numFmt numFmtId="209" formatCode="_ * #,##0.00_)_d_ ;_ * \(#,##0.00\)_d_ ;_ * &quot;-&quot;??_)_d_ ;_ @_ "/>
    <numFmt numFmtId="210" formatCode="_-* #,##0\ _F_B_-;\-* #,##0\ _F_B_-;_-* &quot;-&quot;\ _F_B_-;_-@_-"/>
    <numFmt numFmtId="211" formatCode="_-* ##&quot;,&quot;#0&quot;.&quot;0\ _F_-;\-* ##&quot;,&quot;#0&quot;.&quot;0\ _F_-;_-* &quot;-&quot;??\ _F_-;_-@_-"/>
    <numFmt numFmtId="212" formatCode="#,##0.0"/>
    <numFmt numFmtId="213" formatCode="#,##0\ &quot;DM&quot;;\-#,##0\ &quot;DM&quot;"/>
    <numFmt numFmtId="214" formatCode="##.##%"/>
    <numFmt numFmtId="215" formatCode="_-* #,##0\ &quot;€&quot;_-;\-* #,##0\ &quot;€&quot;_-;_-* &quot;-&quot;\ &quot;€&quot;_-;_-@_-"/>
    <numFmt numFmtId="216" formatCode="##.\ ###\ ###\ ###\ ###"/>
    <numFmt numFmtId="217" formatCode="#,##0.0000"/>
    <numFmt numFmtId="218" formatCode="#,##0\ &quot;?&quot;;\-#,##0\ &quot;?&quot;"/>
    <numFmt numFmtId="219" formatCode="##,###.##"/>
    <numFmt numFmtId="220" formatCode="#0.##"/>
    <numFmt numFmtId="221" formatCode="##,##0%"/>
    <numFmt numFmtId="222" formatCode="#,###%"/>
    <numFmt numFmtId="223" formatCode="##.##"/>
    <numFmt numFmtId="224" formatCode="###,###"/>
    <numFmt numFmtId="225" formatCode="###.###"/>
    <numFmt numFmtId="226" formatCode="##,###.####"/>
    <numFmt numFmtId="227" formatCode="##,##0.##"/>
    <numFmt numFmtId="228" formatCode="\U\S\$#,##0.00;\(\U\S\$#,##0.00\)"/>
    <numFmt numFmtId="229" formatCode="_-* #,##0\ _D_M_-;\-* #,##0\ _D_M_-;_-* &quot;-&quot;\ _D_M_-;_-@_-"/>
    <numFmt numFmtId="230" formatCode="_-* #,##0.00\ _D_M_-;\-* #,##0.00\ _D_M_-;_-* &quot;-&quot;??\ _D_M_-;_-@_-"/>
    <numFmt numFmtId="231" formatCode="#.\ ###\ ###\ ###\ ###"/>
    <numFmt numFmtId="232" formatCode=".\ ####\ ###\ ###\ ;###################################.0"/>
    <numFmt numFmtId="233" formatCode="#,###;\-#,###;&quot;&quot;;_(@_)"/>
    <numFmt numFmtId="234" formatCode="#,##0.00\ &quot;?&quot;;[Red]\-#,##0.00\ &quot;?&quot;"/>
    <numFmt numFmtId="235" formatCode="&quot;VND&quot;#,##0_);[Red]\(&quot;VND&quot;#,##0\)"/>
    <numFmt numFmtId="236" formatCode=".\ ###\ ###\ ###\ ;###################################"/>
    <numFmt numFmtId="237" formatCode="&quot;\&quot;#,##0;[Red]\-&quot;\&quot;#,##0"/>
    <numFmt numFmtId="238" formatCode=".\ ######\ ###\ ###\ ;###################################.000"/>
    <numFmt numFmtId="239" formatCode="&quot;$&quot;#,##0.00"/>
    <numFmt numFmtId="240" formatCode="#,##0.00\ \ "/>
    <numFmt numFmtId="241" formatCode="&quot;€&quot;#,##0_);\(&quot;€&quot;#,##0\)"/>
    <numFmt numFmtId="242" formatCode="#,##0\ &quot;€&quot;;\-#,##0\ &quot;€&quot;"/>
    <numFmt numFmtId="243" formatCode="#,##0\ &quot;?&quot;;[Red]\-#,##0\ &quot;?&quot;"/>
    <numFmt numFmtId="244" formatCode="#,##0.00\ &quot;?&quot;;\-#,##0.00\ &quot;?&quot;"/>
    <numFmt numFmtId="245" formatCode="mmm\-yyyy"/>
    <numFmt numFmtId="246" formatCode="_-* #,##0\ &quot;DM&quot;_-;\-* #,##0\ &quot;DM&quot;_-;_-* &quot;-&quot;\ &quot;DM&quot;_-;_-@_-"/>
    <numFmt numFmtId="247" formatCode="_-* #,##0.00\ &quot;DM&quot;_-;\-* #,##0.00\ &quot;DM&quot;_-;_-* &quot;-&quot;??\ &quot;DM&quot;_-;_-@_-"/>
    <numFmt numFmtId="248" formatCode="_(* #,##0.0_);_(* \(#,##0.0\);_(* &quot;-&quot;??_);_(@_)"/>
  </numFmts>
  <fonts count="212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63"/>
    </font>
    <font>
      <sz val="10"/>
      <color rgb="FF000000"/>
      <name val="Arial"/>
      <family val="2"/>
      <charset val="163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.VnArial Narrow"/>
      <family val="2"/>
    </font>
    <font>
      <sz val="12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Arial"/>
      <family val="2"/>
    </font>
    <font>
      <b/>
      <sz val="13"/>
      <color indexed="8"/>
      <name val=".VnTimeH"/>
      <family val="2"/>
    </font>
    <font>
      <sz val="9"/>
      <name val=".VnTime"/>
      <family val="2"/>
    </font>
    <font>
      <sz val="8"/>
      <name val=".VnTime"/>
      <family val="2"/>
    </font>
    <font>
      <sz val="8"/>
      <name val="Times New Roman"/>
      <family val="1"/>
    </font>
    <font>
      <b/>
      <sz val="10"/>
      <name val=".VnTime"/>
      <family val="2"/>
    </font>
    <font>
      <sz val="10"/>
      <name val=".VnTime"/>
      <family val="2"/>
    </font>
    <font>
      <sz val="12"/>
      <name val=".VnTime"/>
      <family val="2"/>
    </font>
    <font>
      <sz val="10"/>
      <name val="?? ??"/>
      <family val="1"/>
      <charset val="136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14"/>
      <name val=".VnTime"/>
      <family val="2"/>
    </font>
    <font>
      <sz val="12"/>
      <name val="Tms Rmn"/>
    </font>
    <font>
      <sz val="12"/>
      <name val="µ¸¿òÃ¼"/>
      <family val="3"/>
      <charset val="129"/>
    </font>
    <font>
      <sz val="12"/>
      <name val="System"/>
      <family val="1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MS Sans Serif"/>
      <family val="2"/>
    </font>
    <font>
      <b/>
      <sz val="10"/>
      <name val="Arial"/>
      <family val="2"/>
    </font>
    <font>
      <sz val="11"/>
      <name val="Tms Rmn"/>
    </font>
    <font>
      <sz val="10"/>
      <name val="MS Serif"/>
      <family val="1"/>
    </font>
    <font>
      <sz val="10"/>
      <name val=".VnArial"/>
      <family val="2"/>
    </font>
    <font>
      <sz val="10"/>
      <name val="VNI-Times"/>
    </font>
    <font>
      <sz val="10"/>
      <name val="Arial CE"/>
      <charset val="238"/>
    </font>
    <font>
      <sz val="10"/>
      <color indexed="16"/>
      <name val="MS Serif"/>
      <family val="1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8"/>
      <name val="MS Sans Serif"/>
      <family val="2"/>
    </font>
    <font>
      <b/>
      <sz val="14"/>
      <name val=".VnTimeH"/>
      <family val="2"/>
    </font>
    <font>
      <sz val="7"/>
      <name val="Small Fonts"/>
      <family val="2"/>
    </font>
    <font>
      <sz val="13"/>
      <name val=".VnTime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MS Sans Serif"/>
      <family val="2"/>
    </font>
    <font>
      <b/>
      <sz val="10.5"/>
      <name val=".VnAvantH"/>
      <family val="2"/>
    </font>
    <font>
      <b/>
      <sz val="8"/>
      <color indexed="8"/>
      <name val="Helv"/>
    </font>
    <font>
      <sz val="12"/>
      <name val="VNTime"/>
    </font>
    <font>
      <sz val="11"/>
      <name val=".VnAvant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0"/>
      <name val=".VnArialH"/>
      <family val="2"/>
    </font>
    <font>
      <sz val="14"/>
      <name val="VnTime"/>
      <family val="2"/>
    </font>
    <font>
      <b/>
      <sz val="12"/>
      <name val=".VnTime"/>
      <family val="2"/>
    </font>
    <font>
      <b/>
      <sz val="10"/>
      <name val="VN Helvetica"/>
    </font>
    <font>
      <sz val="10"/>
      <name val="VN Helvetica"/>
    </font>
    <font>
      <b/>
      <i/>
      <sz val="12"/>
      <name val=".VnTime"/>
      <family val="2"/>
    </font>
    <font>
      <sz val="12"/>
      <name val="돋움체"/>
      <family val="3"/>
      <charset val="129"/>
    </font>
    <font>
      <sz val="12"/>
      <name val="바탕체"/>
      <family val="1"/>
      <charset val="129"/>
    </font>
    <font>
      <sz val="11"/>
      <name val="ＭＳ 明朝"/>
      <family val="1"/>
      <charset val="128"/>
    </font>
    <font>
      <b/>
      <sz val="14"/>
      <name val=".VnTime"/>
      <family val="2"/>
    </font>
    <font>
      <i/>
      <sz val="10"/>
      <name val=".VnTime"/>
      <family val="2"/>
    </font>
    <font>
      <i/>
      <sz val="12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4"/>
      <name val=".VnTimeH"/>
      <family val="2"/>
    </font>
    <font>
      <sz val="10"/>
      <name val="Arial"/>
      <family val="2"/>
      <charset val="163"/>
    </font>
    <font>
      <sz val="12"/>
      <color indexed="8"/>
      <name val="Times New Roman"/>
      <family val="1"/>
    </font>
    <font>
      <sz val="12"/>
      <name val="VNI-Times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VNhelvetica"/>
      <family val="2"/>
    </font>
    <font>
      <sz val="10"/>
      <name val="VnTimes"/>
      <family val="2"/>
    </font>
    <font>
      <sz val="13"/>
      <name val="VNtimes new roman"/>
      <family val="2"/>
    </font>
    <font>
      <sz val="11"/>
      <color indexed="10"/>
      <name val="Arial"/>
      <family val="2"/>
    </font>
    <font>
      <sz val="11"/>
      <name val="µ¸¿ò"/>
      <charset val="129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0"/>
      <name val="VNI-Aptima"/>
    </font>
    <font>
      <sz val="11"/>
      <name val="VNI-Times"/>
    </font>
    <font>
      <sz val="11"/>
      <name val="VNtimes new roman"/>
      <family val="2"/>
    </font>
    <font>
      <sz val="10"/>
      <name val="VNtimes new roman"/>
      <family val="2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0"/>
      <name val="VNI-Helve-Condense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2"/>
      <name val="VNlucida sans"/>
      <family val="2"/>
    </font>
    <font>
      <b/>
      <sz val="12"/>
      <name val="Helv"/>
    </font>
    <font>
      <b/>
      <sz val="10"/>
      <name val=".VnArial"/>
      <family val="2"/>
    </font>
    <font>
      <sz val="8"/>
      <name val="VNarial"/>
      <family val="2"/>
    </font>
    <font>
      <b/>
      <sz val="11"/>
      <name val="Helv"/>
    </font>
    <font>
      <b/>
      <sz val="12"/>
      <name val="VN-NTime"/>
    </font>
    <font>
      <sz val="14"/>
      <name val="System"/>
      <family val="2"/>
    </font>
    <font>
      <b/>
      <sz val="11"/>
      <name val="Arial"/>
      <family val="2"/>
    </font>
    <font>
      <b/>
      <sz val="10"/>
      <name val="MS Sans Serif"/>
      <family val="2"/>
    </font>
    <font>
      <b/>
      <sz val="10"/>
      <color indexed="18"/>
      <name val="VNarial"/>
      <family val="2"/>
    </font>
    <font>
      <sz val="13"/>
      <name val=".VnArial"/>
      <family val="2"/>
    </font>
    <font>
      <sz val="12"/>
      <name val="VNTime"/>
      <family val="2"/>
    </font>
    <font>
      <sz val="14"/>
      <name val=".Vn3DH"/>
      <family val="2"/>
    </font>
    <font>
      <b/>
      <sz val="10"/>
      <name val=".VnTimeH"/>
      <family val="2"/>
    </font>
    <font>
      <b/>
      <sz val="11"/>
      <name val=".VnTimeH"/>
      <family val="2"/>
    </font>
    <font>
      <sz val="10"/>
      <name val=".VnArial Narrow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10"/>
      <name val="VNlucida sans"/>
      <family val="2"/>
    </font>
    <font>
      <sz val="16"/>
      <name val="AngsanaUPC"/>
      <family val="3"/>
    </font>
    <font>
      <sz val="10"/>
      <name val="명조"/>
      <family val="3"/>
      <charset val="129"/>
    </font>
    <font>
      <sz val="10"/>
      <name val="Helv"/>
      <family val="2"/>
    </font>
    <font>
      <sz val="10"/>
      <name val="돋움체"/>
      <family val="3"/>
      <charset val="129"/>
    </font>
    <font>
      <i/>
      <sz val="11"/>
      <name val="Times New Roman"/>
      <family val="1"/>
    </font>
    <font>
      <sz val="11"/>
      <color rgb="FF9C0006"/>
      <name val="Calibri"/>
      <family val="2"/>
      <charset val="163"/>
    </font>
    <font>
      <u/>
      <sz val="11.65"/>
      <color theme="10"/>
      <name val="Calibri"/>
      <family val="2"/>
    </font>
    <font>
      <sz val="11"/>
      <color theme="1"/>
      <name val="Calibri"/>
      <family val="2"/>
    </font>
    <font>
      <sz val="13"/>
      <color theme="1"/>
      <name val="Times New Roman"/>
      <family val="2"/>
    </font>
    <font>
      <sz val="10"/>
      <color theme="0"/>
      <name val="Arial"/>
      <family val="2"/>
    </font>
    <font>
      <sz val="12"/>
      <color theme="0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27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7" fillId="0" borderId="0">
      <alignment vertical="center" wrapText="1"/>
    </xf>
    <xf numFmtId="3" fontId="17" fillId="0" borderId="0">
      <alignment vertical="center" wrapText="1"/>
    </xf>
    <xf numFmtId="1" fontId="17" fillId="0" borderId="0">
      <alignment vertical="center" wrapText="1"/>
    </xf>
    <xf numFmtId="3" fontId="17" fillId="0" borderId="0">
      <alignment vertical="center" wrapText="1"/>
    </xf>
    <xf numFmtId="0" fontId="31" fillId="0" borderId="0"/>
    <xf numFmtId="171" fontId="145" fillId="0" borderId="0" applyFont="0" applyFill="0" applyBorder="0" applyAlignment="0" applyProtection="0"/>
    <xf numFmtId="0" fontId="69" fillId="0" borderId="0" applyNumberFormat="0" applyFill="0" applyBorder="0" applyAlignment="0" applyProtection="0"/>
    <xf numFmtId="3" fontId="132" fillId="0" borderId="1"/>
    <xf numFmtId="214" fontId="146" fillId="0" borderId="11">
      <alignment horizontal="center"/>
      <protection hidden="1"/>
    </xf>
    <xf numFmtId="214" fontId="146" fillId="0" borderId="11">
      <alignment horizontal="center"/>
      <protection hidden="1"/>
    </xf>
    <xf numFmtId="164" fontId="147" fillId="0" borderId="12" applyFont="0" applyBorder="0"/>
    <xf numFmtId="180" fontId="32" fillId="0" borderId="0" applyFont="0" applyFill="0" applyBorder="0" applyAlignment="0" applyProtection="0"/>
    <xf numFmtId="0" fontId="70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06" fontId="90" fillId="0" borderId="0" applyFont="0" applyFill="0" applyBorder="0" applyAlignment="0" applyProtection="0"/>
    <xf numFmtId="0" fontId="148" fillId="0" borderId="13"/>
    <xf numFmtId="41" fontId="32" fillId="0" borderId="0" applyFont="0" applyFill="0" applyBorder="0" applyAlignment="0" applyProtection="0"/>
    <xf numFmtId="172" fontId="149" fillId="0" borderId="0" applyFont="0" applyFill="0" applyBorder="0" applyAlignment="0" applyProtection="0"/>
    <xf numFmtId="174" fontId="149" fillId="0" borderId="0" applyFont="0" applyFill="0" applyBorder="0" applyAlignment="0" applyProtection="0"/>
    <xf numFmtId="183" fontId="6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51" fillId="0" borderId="0"/>
    <xf numFmtId="0" fontId="32" fillId="0" borderId="0" applyNumberFormat="0" applyFill="0" applyBorder="0" applyAlignment="0" applyProtection="0"/>
    <xf numFmtId="175" fontId="15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15" fontId="91" fillId="0" borderId="0" applyFont="0" applyFill="0" applyBorder="0" applyAlignment="0" applyProtection="0"/>
    <xf numFmtId="171" fontId="145" fillId="0" borderId="0" applyFont="0" applyFill="0" applyBorder="0" applyAlignment="0" applyProtection="0"/>
    <xf numFmtId="174" fontId="145" fillId="0" borderId="0" applyFont="0" applyFill="0" applyBorder="0" applyAlignment="0" applyProtection="0"/>
    <xf numFmtId="0" fontId="91" fillId="0" borderId="0" applyFont="0" applyFill="0" applyBorder="0" applyAlignment="0" applyProtection="0"/>
    <xf numFmtId="172" fontId="145" fillId="0" borderId="0" applyFont="0" applyFill="0" applyBorder="0" applyAlignment="0" applyProtection="0"/>
    <xf numFmtId="215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174" fontId="145" fillId="0" borderId="0" applyFont="0" applyFill="0" applyBorder="0" applyAlignment="0" applyProtection="0"/>
    <xf numFmtId="187" fontId="91" fillId="0" borderId="0" applyFont="0" applyFill="0" applyBorder="0" applyAlignment="0" applyProtection="0"/>
    <xf numFmtId="172" fontId="145" fillId="0" borderId="0" applyFont="0" applyFill="0" applyBorder="0" applyAlignment="0" applyProtection="0"/>
    <xf numFmtId="174" fontId="145" fillId="0" borderId="0" applyFont="0" applyFill="0" applyBorder="0" applyAlignment="0" applyProtection="0"/>
    <xf numFmtId="187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172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72" fontId="145" fillId="0" borderId="0" applyFont="0" applyFill="0" applyBorder="0" applyAlignment="0" applyProtection="0"/>
    <xf numFmtId="187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171" fontId="145" fillId="0" borderId="0" applyFont="0" applyFill="0" applyBorder="0" applyAlignment="0" applyProtection="0"/>
    <xf numFmtId="174" fontId="145" fillId="0" borderId="0" applyFont="0" applyFill="0" applyBorder="0" applyAlignment="0" applyProtection="0"/>
    <xf numFmtId="216" fontId="152" fillId="0" borderId="0" applyFont="0" applyFill="0" applyBorder="0" applyAlignment="0" applyProtection="0"/>
    <xf numFmtId="0" fontId="71" fillId="0" borderId="0"/>
    <xf numFmtId="0" fontId="71" fillId="0" borderId="0"/>
    <xf numFmtId="0" fontId="71" fillId="0" borderId="0"/>
    <xf numFmtId="0" fontId="32" fillId="0" borderId="0"/>
    <xf numFmtId="1" fontId="72" fillId="0" borderId="1" applyBorder="0" applyAlignment="0">
      <alignment horizontal="center"/>
    </xf>
    <xf numFmtId="3" fontId="132" fillId="0" borderId="1"/>
    <xf numFmtId="3" fontId="132" fillId="0" borderId="1"/>
    <xf numFmtId="0" fontId="73" fillId="4" borderId="0"/>
    <xf numFmtId="0" fontId="73" fillId="4" borderId="0"/>
    <xf numFmtId="0" fontId="74" fillId="4" borderId="0"/>
    <xf numFmtId="0" fontId="69" fillId="4" borderId="0"/>
    <xf numFmtId="0" fontId="74" fillId="4" borderId="0"/>
    <xf numFmtId="0" fontId="74" fillId="4" borderId="0"/>
    <xf numFmtId="216" fontId="152" fillId="0" borderId="0" applyFont="0" applyFill="0" applyBorder="0" applyAlignment="0" applyProtection="0"/>
    <xf numFmtId="0" fontId="73" fillId="4" borderId="0"/>
    <xf numFmtId="0" fontId="153" fillId="0" borderId="0"/>
    <xf numFmtId="0" fontId="154" fillId="0" borderId="0" applyAlignment="0"/>
    <xf numFmtId="0" fontId="75" fillId="4" borderId="0"/>
    <xf numFmtId="0" fontId="75" fillId="4" borderId="0"/>
    <xf numFmtId="0" fontId="74" fillId="4" borderId="0"/>
    <xf numFmtId="0" fontId="69" fillId="4" borderId="0"/>
    <xf numFmtId="0" fontId="74" fillId="4" borderId="0"/>
    <xf numFmtId="0" fontId="74" fillId="4" borderId="0"/>
    <xf numFmtId="0" fontId="75" fillId="4" borderId="0"/>
    <xf numFmtId="0" fontId="69" fillId="0" borderId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76" fillId="4" borderId="0"/>
    <xf numFmtId="0" fontId="76" fillId="4" borderId="0"/>
    <xf numFmtId="0" fontId="74" fillId="4" borderId="0"/>
    <xf numFmtId="0" fontId="69" fillId="4" borderId="0"/>
    <xf numFmtId="0" fontId="74" fillId="4" borderId="0"/>
    <xf numFmtId="0" fontId="74" fillId="4" borderId="0"/>
    <xf numFmtId="0" fontId="76" fillId="4" borderId="0"/>
    <xf numFmtId="0" fontId="77" fillId="0" borderId="0">
      <alignment wrapText="1"/>
    </xf>
    <xf numFmtId="0" fontId="77" fillId="0" borderId="0">
      <alignment wrapText="1"/>
    </xf>
    <xf numFmtId="0" fontId="74" fillId="0" borderId="0">
      <alignment wrapText="1"/>
    </xf>
    <xf numFmtId="0" fontId="69" fillId="0" borderId="0">
      <alignment wrapText="1"/>
    </xf>
    <xf numFmtId="0" fontId="74" fillId="0" borderId="0">
      <alignment wrapText="1"/>
    </xf>
    <xf numFmtId="0" fontId="74" fillId="0" borderId="0">
      <alignment wrapText="1"/>
    </xf>
    <xf numFmtId="0" fontId="77" fillId="0" borderId="0">
      <alignment wrapText="1"/>
    </xf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164" fontId="142" fillId="0" borderId="10" applyNumberFormat="0" applyFont="0" applyBorder="0" applyAlignment="0">
      <alignment horizontal="center"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9" fillId="0" borderId="0"/>
    <xf numFmtId="0" fontId="34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2" borderId="0" applyNumberFormat="0" applyBorder="0" applyAlignment="0" applyProtection="0"/>
    <xf numFmtId="197" fontId="69" fillId="0" borderId="0" applyFont="0" applyFill="0" applyBorder="0" applyAlignment="0" applyProtection="0"/>
    <xf numFmtId="0" fontId="78" fillId="0" borderId="0" applyFont="0" applyFill="0" applyBorder="0" applyAlignment="0" applyProtection="0"/>
    <xf numFmtId="203" fontId="79" fillId="0" borderId="0" applyFont="0" applyFill="0" applyBorder="0" applyAlignment="0" applyProtection="0"/>
    <xf numFmtId="184" fontId="69" fillId="0" borderId="0" applyFont="0" applyFill="0" applyBorder="0" applyAlignment="0" applyProtection="0"/>
    <xf numFmtId="0" fontId="78" fillId="0" borderId="0" applyFont="0" applyFill="0" applyBorder="0" applyAlignment="0" applyProtection="0"/>
    <xf numFmtId="204" fontId="79" fillId="0" borderId="0" applyFont="0" applyFill="0" applyBorder="0" applyAlignment="0" applyProtection="0"/>
    <xf numFmtId="0" fontId="66" fillId="0" borderId="0">
      <alignment horizontal="center" wrapText="1"/>
      <protection locked="0"/>
    </xf>
    <xf numFmtId="0" fontId="66" fillId="0" borderId="0">
      <alignment horizontal="center" wrapText="1"/>
      <protection locked="0"/>
    </xf>
    <xf numFmtId="198" fontId="69" fillId="0" borderId="0" applyFont="0" applyFill="0" applyBorder="0" applyAlignment="0" applyProtection="0"/>
    <xf numFmtId="0" fontId="78" fillId="0" borderId="0" applyFont="0" applyFill="0" applyBorder="0" applyAlignment="0" applyProtection="0"/>
    <xf numFmtId="205" fontId="79" fillId="0" borderId="0" applyFont="0" applyFill="0" applyBorder="0" applyAlignment="0" applyProtection="0"/>
    <xf numFmtId="185" fontId="69" fillId="0" borderId="0" applyFont="0" applyFill="0" applyBorder="0" applyAlignment="0" applyProtection="0"/>
    <xf numFmtId="0" fontId="78" fillId="0" borderId="0" applyFont="0" applyFill="0" applyBorder="0" applyAlignment="0" applyProtection="0"/>
    <xf numFmtId="206" fontId="79" fillId="0" borderId="0" applyFont="0" applyFill="0" applyBorder="0" applyAlignment="0" applyProtection="0"/>
    <xf numFmtId="171" fontId="145" fillId="0" borderId="0" applyFont="0" applyFill="0" applyBorder="0" applyAlignment="0" applyProtection="0"/>
    <xf numFmtId="0" fontId="35" fillId="6" borderId="0" applyNumberFormat="0" applyBorder="0" applyAlignment="0" applyProtection="0"/>
    <xf numFmtId="0" fontId="202" fillId="3" borderId="0" applyNumberFormat="0" applyBorder="0" applyAlignment="0" applyProtection="0"/>
    <xf numFmtId="0" fontId="32" fillId="0" borderId="0"/>
    <xf numFmtId="0" fontId="155" fillId="0" borderId="0"/>
    <xf numFmtId="0" fontId="80" fillId="0" borderId="0"/>
    <xf numFmtId="0" fontId="81" fillId="0" borderId="0" applyNumberFormat="0" applyFill="0" applyBorder="0" applyAlignment="0" applyProtection="0"/>
    <xf numFmtId="0" fontId="78" fillId="0" borderId="0"/>
    <xf numFmtId="0" fontId="156" fillId="0" borderId="0"/>
    <xf numFmtId="0" fontId="78" fillId="0" borderId="0"/>
    <xf numFmtId="0" fontId="82" fillId="0" borderId="0"/>
    <xf numFmtId="0" fontId="83" fillId="0" borderId="0"/>
    <xf numFmtId="37" fontId="84" fillId="0" borderId="0"/>
    <xf numFmtId="0" fontId="85" fillId="0" borderId="0"/>
    <xf numFmtId="207" fontId="86" fillId="0" borderId="0" applyFill="0" applyBorder="0" applyAlignment="0"/>
    <xf numFmtId="191" fontId="68" fillId="0" borderId="0" applyFill="0" applyBorder="0" applyAlignment="0"/>
    <xf numFmtId="164" fontId="68" fillId="0" borderId="0" applyFill="0" applyBorder="0" applyAlignment="0"/>
    <xf numFmtId="217" fontId="68" fillId="0" borderId="0" applyFill="0" applyBorder="0" applyAlignment="0"/>
    <xf numFmtId="190" fontId="68" fillId="0" borderId="0" applyFill="0" applyBorder="0" applyAlignment="0"/>
    <xf numFmtId="170" fontId="68" fillId="0" borderId="0" applyFill="0" applyBorder="0" applyAlignment="0"/>
    <xf numFmtId="218" fontId="68" fillId="0" borderId="0" applyFill="0" applyBorder="0" applyAlignment="0"/>
    <xf numFmtId="191" fontId="68" fillId="0" borderId="0" applyFill="0" applyBorder="0" applyAlignment="0"/>
    <xf numFmtId="0" fontId="36" fillId="23" borderId="14" applyNumberFormat="0" applyAlignment="0" applyProtection="0"/>
    <xf numFmtId="0" fontId="157" fillId="0" borderId="0"/>
    <xf numFmtId="219" fontId="158" fillId="0" borderId="13" applyBorder="0"/>
    <xf numFmtId="219" fontId="159" fillId="0" borderId="3">
      <protection locked="0"/>
    </xf>
    <xf numFmtId="220" fontId="160" fillId="0" borderId="3"/>
    <xf numFmtId="0" fontId="37" fillId="24" borderId="15" applyNumberFormat="0" applyAlignment="0" applyProtection="0"/>
    <xf numFmtId="164" fontId="90" fillId="0" borderId="0" applyFont="0" applyFill="0" applyBorder="0" applyAlignment="0" applyProtection="0"/>
    <xf numFmtId="1" fontId="161" fillId="0" borderId="5" applyBorder="0"/>
    <xf numFmtId="43" fontId="31" fillId="0" borderId="0" applyFont="0" applyFill="0" applyBorder="0" applyAlignment="0" applyProtection="0"/>
    <xf numFmtId="208" fontId="88" fillId="0" borderId="0"/>
    <xf numFmtId="208" fontId="88" fillId="0" borderId="0"/>
    <xf numFmtId="208" fontId="88" fillId="0" borderId="0"/>
    <xf numFmtId="208" fontId="88" fillId="0" borderId="0"/>
    <xf numFmtId="208" fontId="88" fillId="0" borderId="0"/>
    <xf numFmtId="208" fontId="88" fillId="0" borderId="0"/>
    <xf numFmtId="208" fontId="88" fillId="0" borderId="0"/>
    <xf numFmtId="208" fontId="88" fillId="0" borderId="0"/>
    <xf numFmtId="0" fontId="162" fillId="0" borderId="1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69" fillId="0" borderId="0" applyFont="0" applyFill="0" applyBorder="0" applyAlignment="0" applyProtection="0"/>
    <xf numFmtId="41" fontId="69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69" fillId="0" borderId="0" applyFont="0" applyFill="0" applyBorder="0" applyAlignment="0" applyProtection="0"/>
    <xf numFmtId="164" fontId="32" fillId="0" borderId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4" fontId="8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167" fontId="32" fillId="0" borderId="0" applyFill="0" applyBorder="0" applyAlignment="0" applyProtection="0"/>
    <xf numFmtId="43" fontId="6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33" fillId="0" borderId="0" applyFont="0" applyFill="0" applyBorder="0" applyAlignment="0" applyProtection="0"/>
    <xf numFmtId="202" fontId="7" fillId="0" borderId="0"/>
    <xf numFmtId="3" fontId="32" fillId="0" borderId="0" applyFont="0" applyFill="0" applyBorder="0" applyAlignment="0" applyProtection="0"/>
    <xf numFmtId="0" fontId="89" fillId="0" borderId="0" applyNumberFormat="0" applyAlignment="0">
      <alignment horizontal="left"/>
    </xf>
    <xf numFmtId="221" fontId="165" fillId="0" borderId="0">
      <protection locked="0"/>
    </xf>
    <xf numFmtId="222" fontId="165" fillId="0" borderId="0">
      <protection locked="0"/>
    </xf>
    <xf numFmtId="223" fontId="166" fillId="0" borderId="16">
      <protection locked="0"/>
    </xf>
    <xf numFmtId="224" fontId="165" fillId="0" borderId="0">
      <protection locked="0"/>
    </xf>
    <xf numFmtId="225" fontId="165" fillId="0" borderId="0">
      <protection locked="0"/>
    </xf>
    <xf numFmtId="224" fontId="165" fillId="0" borderId="0" applyNumberFormat="0">
      <protection locked="0"/>
    </xf>
    <xf numFmtId="224" fontId="165" fillId="0" borderId="0">
      <protection locked="0"/>
    </xf>
    <xf numFmtId="219" fontId="167" fillId="0" borderId="11"/>
    <xf numFmtId="226" fontId="167" fillId="0" borderId="11"/>
    <xf numFmtId="191" fontId="68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32" fillId="0" borderId="0" applyFont="0" applyFill="0" applyBorder="0" applyAlignment="0" applyProtection="0"/>
    <xf numFmtId="200" fontId="91" fillId="0" borderId="0"/>
    <xf numFmtId="219" fontId="146" fillId="0" borderId="11">
      <alignment horizontal="center"/>
      <protection hidden="1"/>
    </xf>
    <xf numFmtId="227" fontId="168" fillId="0" borderId="11">
      <alignment horizontal="center"/>
      <protection hidden="1"/>
    </xf>
    <xf numFmtId="219" fontId="146" fillId="0" borderId="11">
      <alignment horizontal="center"/>
      <protection hidden="1"/>
    </xf>
    <xf numFmtId="181" fontId="69" fillId="0" borderId="17"/>
    <xf numFmtId="0" fontId="32" fillId="0" borderId="0" applyFont="0" applyFill="0" applyBorder="0" applyAlignment="0" applyProtection="0"/>
    <xf numFmtId="14" fontId="114" fillId="0" borderId="0" applyFill="0" applyBorder="0" applyAlignment="0"/>
    <xf numFmtId="0" fontId="47" fillId="0" borderId="0" applyProtection="0"/>
    <xf numFmtId="228" fontId="32" fillId="0" borderId="18">
      <alignment vertical="center"/>
    </xf>
    <xf numFmtId="229" fontId="32" fillId="0" borderId="0" applyFont="0" applyFill="0" applyBorder="0" applyAlignment="0" applyProtection="0"/>
    <xf numFmtId="230" fontId="32" fillId="0" borderId="0" applyFont="0" applyFill="0" applyBorder="0" applyAlignment="0" applyProtection="0"/>
    <xf numFmtId="201" fontId="91" fillId="0" borderId="0"/>
    <xf numFmtId="172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231" fontId="152" fillId="0" borderId="0" applyFont="0" applyFill="0" applyBorder="0" applyAlignment="0" applyProtection="0"/>
    <xf numFmtId="231" fontId="152" fillId="0" borderId="0" applyFont="0" applyFill="0" applyBorder="0" applyAlignment="0" applyProtection="0"/>
    <xf numFmtId="41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232" fontId="152" fillId="0" borderId="0" applyFont="0" applyFill="0" applyBorder="0" applyAlignment="0" applyProtection="0"/>
    <xf numFmtId="232" fontId="152" fillId="0" borderId="0" applyFont="0" applyFill="0" applyBorder="0" applyAlignment="0" applyProtection="0"/>
    <xf numFmtId="43" fontId="92" fillId="0" borderId="0" applyFont="0" applyFill="0" applyBorder="0" applyAlignment="0" applyProtection="0"/>
    <xf numFmtId="3" fontId="69" fillId="0" borderId="0" applyFont="0" applyBorder="0" applyAlignment="0"/>
    <xf numFmtId="170" fontId="68" fillId="0" borderId="0" applyFill="0" applyBorder="0" applyAlignment="0"/>
    <xf numFmtId="191" fontId="68" fillId="0" borderId="0" applyFill="0" applyBorder="0" applyAlignment="0"/>
    <xf numFmtId="170" fontId="68" fillId="0" borderId="0" applyFill="0" applyBorder="0" applyAlignment="0"/>
    <xf numFmtId="218" fontId="68" fillId="0" borderId="0" applyFill="0" applyBorder="0" applyAlignment="0"/>
    <xf numFmtId="191" fontId="68" fillId="0" borderId="0" applyFill="0" applyBorder="0" applyAlignment="0"/>
    <xf numFmtId="0" fontId="93" fillId="0" borderId="0" applyNumberFormat="0" applyAlignment="0">
      <alignment horizontal="left"/>
    </xf>
    <xf numFmtId="0" fontId="169" fillId="0" borderId="0"/>
    <xf numFmtId="0" fontId="38" fillId="0" borderId="0" applyNumberFormat="0" applyFill="0" applyBorder="0" applyAlignment="0" applyProtection="0"/>
    <xf numFmtId="3" fontId="69" fillId="0" borderId="0" applyFont="0" applyBorder="0" applyAlignment="0"/>
    <xf numFmtId="0" fontId="170" fillId="0" borderId="0" applyProtection="0"/>
    <xf numFmtId="0" fontId="171" fillId="0" borderId="0" applyProtection="0"/>
    <xf numFmtId="0" fontId="172" fillId="0" borderId="0" applyProtection="0"/>
    <xf numFmtId="0" fontId="173" fillId="0" borderId="0" applyProtection="0"/>
    <xf numFmtId="0" fontId="174" fillId="0" borderId="0" applyNumberFormat="0" applyFont="0" applyFill="0" applyBorder="0" applyAlignment="0" applyProtection="0"/>
    <xf numFmtId="0" fontId="175" fillId="0" borderId="0" applyProtection="0"/>
    <xf numFmtId="0" fontId="176" fillId="0" borderId="0" applyProtection="0"/>
    <xf numFmtId="2" fontId="32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0" fontId="97" fillId="0" borderId="0" applyNumberFormat="0" applyFill="0" applyBorder="0" applyProtection="0">
      <alignment vertical="center"/>
    </xf>
    <xf numFmtId="209" fontId="177" fillId="0" borderId="19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209" fontId="100" fillId="0" borderId="20" applyNumberFormat="0" applyFill="0" applyBorder="0" applyAlignment="0" applyProtection="0"/>
    <xf numFmtId="0" fontId="101" fillId="0" borderId="0" applyNumberFormat="0" applyFill="0" applyBorder="0" applyAlignment="0" applyProtection="0"/>
    <xf numFmtId="0" fontId="39" fillId="7" borderId="0" applyNumberFormat="0" applyBorder="0" applyAlignment="0" applyProtection="0"/>
    <xf numFmtId="38" fontId="62" fillId="4" borderId="0" applyNumberFormat="0" applyBorder="0" applyAlignment="0" applyProtection="0"/>
    <xf numFmtId="0" fontId="102" fillId="0" borderId="21" applyNumberFormat="0" applyFill="0" applyBorder="0" applyAlignment="0" applyProtection="0">
      <alignment horizontal="center" vertical="center"/>
    </xf>
    <xf numFmtId="0" fontId="103" fillId="0" borderId="0" applyNumberFormat="0" applyFont="0" applyBorder="0" applyAlignment="0">
      <alignment horizontal="left" vertical="center"/>
    </xf>
    <xf numFmtId="233" fontId="108" fillId="0" borderId="0" applyFont="0" applyFill="0" applyBorder="0" applyAlignment="0" applyProtection="0"/>
    <xf numFmtId="0" fontId="104" fillId="25" borderId="0"/>
    <xf numFmtId="0" fontId="178" fillId="0" borderId="0">
      <alignment horizontal="left"/>
    </xf>
    <xf numFmtId="0" fontId="40" fillId="0" borderId="22" applyNumberFormat="0" applyAlignment="0" applyProtection="0">
      <alignment horizontal="left" vertical="center"/>
    </xf>
    <xf numFmtId="0" fontId="40" fillId="0" borderId="8">
      <alignment horizontal="left" vertic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192" fontId="69" fillId="0" borderId="0">
      <protection locked="0"/>
    </xf>
    <xf numFmtId="192" fontId="69" fillId="0" borderId="0">
      <protection locked="0"/>
    </xf>
    <xf numFmtId="0" fontId="105" fillId="0" borderId="24">
      <alignment horizontal="center"/>
    </xf>
    <xf numFmtId="0" fontId="105" fillId="0" borderId="0">
      <alignment horizontal="center"/>
    </xf>
    <xf numFmtId="5" fontId="67" fillId="26" borderId="1" applyNumberFormat="0" applyAlignment="0">
      <alignment horizontal="left" vertical="top"/>
    </xf>
    <xf numFmtId="49" fontId="106" fillId="0" borderId="1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187" fontId="91" fillId="0" borderId="0" applyFont="0" applyFill="0" applyBorder="0" applyAlignment="0" applyProtection="0"/>
    <xf numFmtId="0" fontId="44" fillId="10" borderId="14" applyNumberFormat="0" applyAlignment="0" applyProtection="0"/>
    <xf numFmtId="10" fontId="62" fillId="27" borderId="1" applyNumberFormat="0" applyBorder="0" applyAlignment="0" applyProtection="0"/>
    <xf numFmtId="0" fontId="69" fillId="0" borderId="0"/>
    <xf numFmtId="0" fontId="66" fillId="0" borderId="25">
      <alignment horizontal="centerContinuous"/>
    </xf>
    <xf numFmtId="0" fontId="33" fillId="0" borderId="0"/>
    <xf numFmtId="0" fontId="86" fillId="0" borderId="0"/>
    <xf numFmtId="170" fontId="68" fillId="0" borderId="0" applyFill="0" applyBorder="0" applyAlignment="0"/>
    <xf numFmtId="191" fontId="68" fillId="0" borderId="0" applyFill="0" applyBorder="0" applyAlignment="0"/>
    <xf numFmtId="170" fontId="68" fillId="0" borderId="0" applyFill="0" applyBorder="0" applyAlignment="0"/>
    <xf numFmtId="218" fontId="68" fillId="0" borderId="0" applyFill="0" applyBorder="0" applyAlignment="0"/>
    <xf numFmtId="191" fontId="68" fillId="0" borderId="0" applyFill="0" applyBorder="0" applyAlignment="0"/>
    <xf numFmtId="0" fontId="45" fillId="0" borderId="26" applyNumberFormat="0" applyFill="0" applyAlignment="0" applyProtection="0"/>
    <xf numFmtId="3" fontId="136" fillId="0" borderId="27" applyNumberFormat="0" applyAlignment="0">
      <alignment horizontal="center" vertical="center"/>
    </xf>
    <xf numFmtId="3" fontId="179" fillId="0" borderId="27" applyNumberFormat="0" applyAlignment="0">
      <alignment horizontal="center" vertical="center"/>
    </xf>
    <xf numFmtId="3" fontId="67" fillId="0" borderId="27" applyNumberFormat="0" applyAlignment="0">
      <alignment horizontal="center" vertical="center"/>
    </xf>
    <xf numFmtId="219" fontId="62" fillId="0" borderId="13" applyFont="0"/>
    <xf numFmtId="3" fontId="32" fillId="0" borderId="28"/>
    <xf numFmtId="0" fontId="46" fillId="0" borderId="0"/>
    <xf numFmtId="181" fontId="180" fillId="0" borderId="4" applyNumberFormat="0" applyFont="0" applyFill="0" applyBorder="0">
      <alignment horizontal="center"/>
    </xf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181" fillId="0" borderId="24"/>
    <xf numFmtId="188" fontId="31" fillId="0" borderId="4"/>
    <xf numFmtId="193" fontId="69" fillId="0" borderId="0" applyFont="0" applyFill="0" applyBorder="0" applyAlignment="0" applyProtection="0"/>
    <xf numFmtId="194" fontId="69" fillId="0" borderId="0" applyFont="0" applyFill="0" applyBorder="0" applyAlignment="0" applyProtection="0"/>
    <xf numFmtId="189" fontId="31" fillId="0" borderId="0" applyFont="0" applyFill="0" applyBorder="0" applyAlignment="0" applyProtection="0"/>
    <xf numFmtId="199" fontId="91" fillId="0" borderId="0" applyFont="0" applyFill="0" applyBorder="0" applyAlignment="0" applyProtection="0"/>
    <xf numFmtId="0" fontId="47" fillId="0" borderId="0" applyNumberFormat="0" applyFont="0" applyFill="0" applyAlignment="0"/>
    <xf numFmtId="0" fontId="167" fillId="0" borderId="0">
      <alignment horizontal="justify" vertical="top"/>
    </xf>
    <xf numFmtId="0" fontId="48" fillId="28" borderId="0" applyNumberFormat="0" applyBorder="0" applyAlignment="0" applyProtection="0"/>
    <xf numFmtId="0" fontId="108" fillId="0" borderId="1"/>
    <xf numFmtId="0" fontId="7" fillId="0" borderId="0"/>
    <xf numFmtId="0" fontId="108" fillId="0" borderId="1"/>
    <xf numFmtId="37" fontId="107" fillId="0" borderId="0"/>
    <xf numFmtId="0" fontId="182" fillId="0" borderId="1" applyNumberFormat="0" applyFont="0" applyFill="0" applyBorder="0" applyAlignment="0">
      <alignment horizontal="center"/>
    </xf>
    <xf numFmtId="177" fontId="49" fillId="0" borderId="0"/>
    <xf numFmtId="0" fontId="133" fillId="0" borderId="0"/>
    <xf numFmtId="0" fontId="143" fillId="0" borderId="0"/>
    <xf numFmtId="0" fontId="204" fillId="0" borderId="0"/>
    <xf numFmtId="0" fontId="32" fillId="0" borderId="0"/>
    <xf numFmtId="0" fontId="32" fillId="0" borderId="0"/>
    <xf numFmtId="0" fontId="69" fillId="0" borderId="0"/>
    <xf numFmtId="0" fontId="69" fillId="0" borderId="0"/>
    <xf numFmtId="0" fontId="204" fillId="0" borderId="0"/>
    <xf numFmtId="0" fontId="69" fillId="0" borderId="0"/>
    <xf numFmtId="0" fontId="163" fillId="0" borderId="0"/>
    <xf numFmtId="0" fontId="163" fillId="0" borderId="0"/>
    <xf numFmtId="0" fontId="69" fillId="0" borderId="0"/>
    <xf numFmtId="0" fontId="164" fillId="0" borderId="0"/>
    <xf numFmtId="0" fontId="204" fillId="0" borderId="0"/>
    <xf numFmtId="0" fontId="32" fillId="0" borderId="0"/>
    <xf numFmtId="0" fontId="33" fillId="0" borderId="0"/>
    <xf numFmtId="0" fontId="32" fillId="0" borderId="0"/>
    <xf numFmtId="0" fontId="164" fillId="0" borderId="0"/>
    <xf numFmtId="0" fontId="32" fillId="0" borderId="0"/>
    <xf numFmtId="0" fontId="205" fillId="0" borderId="0"/>
    <xf numFmtId="0" fontId="80" fillId="0" borderId="0"/>
    <xf numFmtId="0" fontId="17" fillId="0" borderId="0"/>
    <xf numFmtId="0" fontId="32" fillId="0" borderId="0"/>
    <xf numFmtId="0" fontId="32" fillId="0" borderId="0"/>
    <xf numFmtId="0" fontId="46" fillId="0" borderId="0"/>
    <xf numFmtId="0" fontId="32" fillId="0" borderId="0"/>
    <xf numFmtId="0" fontId="32" fillId="0" borderId="0"/>
    <xf numFmtId="0" fontId="143" fillId="0" borderId="0"/>
    <xf numFmtId="0" fontId="69" fillId="0" borderId="0"/>
    <xf numFmtId="0" fontId="204" fillId="0" borderId="0"/>
    <xf numFmtId="0" fontId="33" fillId="0" borderId="0"/>
    <xf numFmtId="0" fontId="69" fillId="0" borderId="0"/>
    <xf numFmtId="0" fontId="32" fillId="0" borderId="0"/>
    <xf numFmtId="0" fontId="17" fillId="0" borderId="0"/>
    <xf numFmtId="0" fontId="17" fillId="0" borderId="0"/>
    <xf numFmtId="0" fontId="46" fillId="0" borderId="0"/>
    <xf numFmtId="0" fontId="17" fillId="0" borderId="0"/>
    <xf numFmtId="0" fontId="17" fillId="0" borderId="0"/>
    <xf numFmtId="0" fontId="140" fillId="0" borderId="0"/>
    <xf numFmtId="0" fontId="69" fillId="0" borderId="0"/>
    <xf numFmtId="0" fontId="69" fillId="0" borderId="0"/>
    <xf numFmtId="0" fontId="69" fillId="0" borderId="0"/>
    <xf numFmtId="0" fontId="32" fillId="0" borderId="0"/>
    <xf numFmtId="0" fontId="32" fillId="0" borderId="0"/>
    <xf numFmtId="0" fontId="138" fillId="0" borderId="0"/>
    <xf numFmtId="0" fontId="69" fillId="0" borderId="0"/>
    <xf numFmtId="0" fontId="32" fillId="0" borderId="0"/>
    <xf numFmtId="0" fontId="46" fillId="0" borderId="0"/>
    <xf numFmtId="0" fontId="145" fillId="0" borderId="0"/>
    <xf numFmtId="0" fontId="32" fillId="0" borderId="0"/>
    <xf numFmtId="0" fontId="32" fillId="0" borderId="0"/>
    <xf numFmtId="0" fontId="32" fillId="0" borderId="0"/>
    <xf numFmtId="0" fontId="69" fillId="0" borderId="0"/>
    <xf numFmtId="0" fontId="32" fillId="0" borderId="0"/>
    <xf numFmtId="0" fontId="33" fillId="0" borderId="0"/>
    <xf numFmtId="0" fontId="68" fillId="0" borderId="0"/>
    <xf numFmtId="0" fontId="7" fillId="0" borderId="0"/>
    <xf numFmtId="0" fontId="68" fillId="0" borderId="0"/>
    <xf numFmtId="0" fontId="32" fillId="0" borderId="0"/>
    <xf numFmtId="3" fontId="17" fillId="0" borderId="0">
      <alignment vertical="center" wrapText="1"/>
    </xf>
    <xf numFmtId="0" fontId="69" fillId="0" borderId="0"/>
    <xf numFmtId="0" fontId="92" fillId="0" borderId="0"/>
    <xf numFmtId="0" fontId="32" fillId="29" borderId="29" applyNumberFormat="0" applyFont="0" applyAlignment="0" applyProtection="0"/>
    <xf numFmtId="3" fontId="183" fillId="0" borderId="0" applyFont="0" applyFill="0" applyBorder="0" applyAlignment="0" applyProtection="0"/>
    <xf numFmtId="172" fontId="71" fillId="0" borderId="0" applyFon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2" fillId="0" borderId="0" applyFont="0" applyFill="0" applyBorder="0" applyAlignment="0" applyProtection="0"/>
    <xf numFmtId="0" fontId="7" fillId="0" borderId="0"/>
    <xf numFmtId="0" fontId="50" fillId="23" borderId="30" applyNumberFormat="0" applyAlignment="0" applyProtection="0"/>
    <xf numFmtId="0" fontId="144" fillId="30" borderId="0"/>
    <xf numFmtId="210" fontId="31" fillId="0" borderId="0" applyFont="0" applyFill="0" applyBorder="0" applyAlignment="0" applyProtection="0"/>
    <xf numFmtId="14" fontId="66" fillId="0" borderId="0">
      <alignment horizontal="center" wrapText="1"/>
      <protection locked="0"/>
    </xf>
    <xf numFmtId="14" fontId="66" fillId="0" borderId="0">
      <alignment horizontal="center" wrapText="1"/>
      <protection locked="0"/>
    </xf>
    <xf numFmtId="190" fontId="68" fillId="0" borderId="0" applyFont="0" applyFill="0" applyBorder="0" applyAlignment="0" applyProtection="0"/>
    <xf numFmtId="234" fontId="68" fillId="0" borderId="0" applyFont="0" applyFill="0" applyBorder="0" applyAlignment="0" applyProtection="0"/>
    <xf numFmtId="10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68" fillId="0" borderId="0" applyFill="0" applyBorder="0" applyAlignment="0"/>
    <xf numFmtId="191" fontId="68" fillId="0" borderId="0" applyFill="0" applyBorder="0" applyAlignment="0"/>
    <xf numFmtId="170" fontId="68" fillId="0" borderId="0" applyFill="0" applyBorder="0" applyAlignment="0"/>
    <xf numFmtId="218" fontId="68" fillId="0" borderId="0" applyFill="0" applyBorder="0" applyAlignment="0"/>
    <xf numFmtId="191" fontId="68" fillId="0" borderId="0" applyFill="0" applyBorder="0" applyAlignment="0"/>
    <xf numFmtId="0" fontId="84" fillId="0" borderId="0"/>
    <xf numFmtId="0" fontId="86" fillId="0" borderId="0" applyNumberFormat="0" applyFont="0" applyFill="0" applyBorder="0" applyAlignment="0" applyProtection="0">
      <alignment horizontal="left"/>
    </xf>
    <xf numFmtId="0" fontId="185" fillId="0" borderId="24">
      <alignment horizontal="center"/>
    </xf>
    <xf numFmtId="0" fontId="186" fillId="0" borderId="31" applyFont="0">
      <alignment horizontal="left"/>
    </xf>
    <xf numFmtId="0" fontId="186" fillId="0" borderId="31" applyFont="0">
      <alignment horizontal="left"/>
    </xf>
    <xf numFmtId="0" fontId="186" fillId="0" borderId="31">
      <alignment horizontal="left"/>
    </xf>
    <xf numFmtId="0" fontId="186" fillId="0" borderId="31">
      <alignment horizontal="left"/>
    </xf>
    <xf numFmtId="0" fontId="109" fillId="31" borderId="0" applyNumberFormat="0" applyFont="0" applyBorder="0" applyAlignment="0">
      <alignment horizontal="center"/>
    </xf>
    <xf numFmtId="14" fontId="110" fillId="0" borderId="0" applyNumberFormat="0" applyFill="0" applyBorder="0" applyAlignment="0" applyProtection="0">
      <alignment horizontal="left"/>
    </xf>
    <xf numFmtId="187" fontId="9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4" fontId="111" fillId="32" borderId="32" applyNumberFormat="0" applyProtection="0">
      <alignment vertical="center"/>
    </xf>
    <xf numFmtId="4" fontId="112" fillId="32" borderId="32" applyNumberFormat="0" applyProtection="0">
      <alignment vertical="center"/>
    </xf>
    <xf numFmtId="4" fontId="113" fillId="32" borderId="32" applyNumberFormat="0" applyProtection="0">
      <alignment horizontal="left" vertical="center" indent="1"/>
    </xf>
    <xf numFmtId="4" fontId="113" fillId="33" borderId="0" applyNumberFormat="0" applyProtection="0">
      <alignment horizontal="left" vertical="center" indent="1"/>
    </xf>
    <xf numFmtId="4" fontId="113" fillId="34" borderId="32" applyNumberFormat="0" applyProtection="0">
      <alignment horizontal="right" vertical="center"/>
    </xf>
    <xf numFmtId="4" fontId="113" fillId="35" borderId="32" applyNumberFormat="0" applyProtection="0">
      <alignment horizontal="right" vertical="center"/>
    </xf>
    <xf numFmtId="4" fontId="113" fillId="36" borderId="32" applyNumberFormat="0" applyProtection="0">
      <alignment horizontal="right" vertical="center"/>
    </xf>
    <xf numFmtId="4" fontId="113" fillId="37" borderId="32" applyNumberFormat="0" applyProtection="0">
      <alignment horizontal="right" vertical="center"/>
    </xf>
    <xf numFmtId="4" fontId="113" fillId="38" borderId="32" applyNumberFormat="0" applyProtection="0">
      <alignment horizontal="right" vertical="center"/>
    </xf>
    <xf numFmtId="4" fontId="113" fillId="39" borderId="32" applyNumberFormat="0" applyProtection="0">
      <alignment horizontal="right" vertical="center"/>
    </xf>
    <xf numFmtId="4" fontId="113" fillId="40" borderId="32" applyNumberFormat="0" applyProtection="0">
      <alignment horizontal="right" vertical="center"/>
    </xf>
    <xf numFmtId="4" fontId="113" fillId="41" borderId="32" applyNumberFormat="0" applyProtection="0">
      <alignment horizontal="right" vertical="center"/>
    </xf>
    <xf numFmtId="4" fontId="113" fillId="42" borderId="32" applyNumberFormat="0" applyProtection="0">
      <alignment horizontal="right" vertical="center"/>
    </xf>
    <xf numFmtId="4" fontId="111" fillId="43" borderId="33" applyNumberFormat="0" applyProtection="0">
      <alignment horizontal="left" vertical="center" indent="1"/>
    </xf>
    <xf numFmtId="4" fontId="111" fillId="44" borderId="0" applyNumberFormat="0" applyProtection="0">
      <alignment horizontal="left" vertical="center" indent="1"/>
    </xf>
    <xf numFmtId="4" fontId="111" fillId="33" borderId="0" applyNumberFormat="0" applyProtection="0">
      <alignment horizontal="left" vertical="center" indent="1"/>
    </xf>
    <xf numFmtId="4" fontId="113" fillId="44" borderId="32" applyNumberFormat="0" applyProtection="0">
      <alignment horizontal="right" vertical="center"/>
    </xf>
    <xf numFmtId="4" fontId="114" fillId="44" borderId="0" applyNumberFormat="0" applyProtection="0">
      <alignment horizontal="left" vertical="center" indent="1"/>
    </xf>
    <xf numFmtId="4" fontId="114" fillId="33" borderId="0" applyNumberFormat="0" applyProtection="0">
      <alignment horizontal="left" vertical="center" indent="1"/>
    </xf>
    <xf numFmtId="4" fontId="113" fillId="45" borderId="32" applyNumberFormat="0" applyProtection="0">
      <alignment vertical="center"/>
    </xf>
    <xf numFmtId="4" fontId="115" fillId="45" borderId="32" applyNumberFormat="0" applyProtection="0">
      <alignment vertical="center"/>
    </xf>
    <xf numFmtId="4" fontId="111" fillId="44" borderId="34" applyNumberFormat="0" applyProtection="0">
      <alignment horizontal="left" vertical="center" indent="1"/>
    </xf>
    <xf numFmtId="4" fontId="113" fillId="45" borderId="32" applyNumberFormat="0" applyProtection="0">
      <alignment horizontal="right" vertical="center"/>
    </xf>
    <xf numFmtId="4" fontId="115" fillId="45" borderId="32" applyNumberFormat="0" applyProtection="0">
      <alignment horizontal="right" vertical="center"/>
    </xf>
    <xf numFmtId="4" fontId="111" fillId="44" borderId="32" applyNumberFormat="0" applyProtection="0">
      <alignment horizontal="left" vertical="center" indent="1"/>
    </xf>
    <xf numFmtId="4" fontId="116" fillId="26" borderId="34" applyNumberFormat="0" applyProtection="0">
      <alignment horizontal="left" vertical="center" indent="1"/>
    </xf>
    <xf numFmtId="4" fontId="117" fillId="45" borderId="32" applyNumberFormat="0" applyProtection="0">
      <alignment horizontal="right" vertical="center"/>
    </xf>
    <xf numFmtId="0" fontId="109" fillId="1" borderId="8" applyNumberFormat="0" applyFont="0" applyAlignment="0">
      <alignment horizontal="center"/>
    </xf>
    <xf numFmtId="3" fontId="7" fillId="0" borderId="0"/>
    <xf numFmtId="0" fontId="118" fillId="0" borderId="0" applyNumberFormat="0" applyFill="0" applyBorder="0" applyAlignment="0">
      <alignment horizontal="center"/>
    </xf>
    <xf numFmtId="0" fontId="32" fillId="46" borderId="0"/>
    <xf numFmtId="164" fontId="119" fillId="0" borderId="0" applyNumberFormat="0" applyBorder="0" applyAlignment="0">
      <alignment horizontal="centerContinuous"/>
    </xf>
    <xf numFmtId="0" fontId="68" fillId="0" borderId="0" applyNumberFormat="0" applyFill="0" applyBorder="0" applyAlignment="0" applyProtection="0"/>
    <xf numFmtId="187" fontId="91" fillId="0" borderId="0" applyFont="0" applyFill="0" applyBorder="0" applyAlignment="0" applyProtection="0"/>
    <xf numFmtId="187" fontId="91" fillId="0" borderId="0" applyFont="0" applyFill="0" applyBorder="0" applyAlignment="0" applyProtection="0"/>
    <xf numFmtId="215" fontId="91" fillId="0" borderId="0" applyFont="0" applyFill="0" applyBorder="0" applyAlignment="0" applyProtection="0"/>
    <xf numFmtId="0" fontId="181" fillId="0" borderId="0"/>
    <xf numFmtId="40" fontId="120" fillId="0" borderId="0" applyBorder="0">
      <alignment horizontal="right"/>
    </xf>
    <xf numFmtId="190" fontId="69" fillId="0" borderId="6">
      <alignment horizontal="right" vertical="center"/>
    </xf>
    <xf numFmtId="211" fontId="69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190" fontId="69" fillId="0" borderId="6">
      <alignment horizontal="right" vertical="center"/>
    </xf>
    <xf numFmtId="190" fontId="69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23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76" fontId="32" fillId="0" borderId="6">
      <alignment horizontal="right" vertical="center"/>
    </xf>
    <xf numFmtId="190" fontId="69" fillId="0" borderId="6">
      <alignment horizontal="right" vertical="center"/>
    </xf>
    <xf numFmtId="176" fontId="32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90" fontId="69" fillId="0" borderId="6">
      <alignment horizontal="right" vertical="center"/>
    </xf>
    <xf numFmtId="190" fontId="69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90" fontId="69" fillId="0" borderId="6">
      <alignment horizontal="right" vertical="center"/>
    </xf>
    <xf numFmtId="190" fontId="69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6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232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211" fontId="69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41" fontId="32" fillId="0" borderId="6">
      <alignment horizontal="right" vertical="center"/>
    </xf>
    <xf numFmtId="241" fontId="32" fillId="0" borderId="6">
      <alignment horizontal="right" vertical="center"/>
    </xf>
    <xf numFmtId="241" fontId="32" fillId="0" borderId="6">
      <alignment horizontal="right" vertical="center"/>
    </xf>
    <xf numFmtId="241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90" fontId="69" fillId="0" borderId="6">
      <alignment horizontal="right" vertical="center"/>
    </xf>
    <xf numFmtId="190" fontId="69" fillId="0" borderId="6">
      <alignment horizontal="right" vertical="center"/>
    </xf>
    <xf numFmtId="188" fontId="187" fillId="0" borderId="6">
      <alignment horizontal="right" vertical="center"/>
    </xf>
    <xf numFmtId="188" fontId="187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12" fontId="65" fillId="0" borderId="0" applyNumberFormat="0"/>
    <xf numFmtId="219" fontId="167" fillId="0" borderId="11">
      <protection hidden="1"/>
    </xf>
    <xf numFmtId="49" fontId="114" fillId="0" borderId="0" applyFill="0" applyBorder="0" applyAlignment="0"/>
    <xf numFmtId="243" fontId="68" fillId="0" borderId="0" applyFill="0" applyBorder="0" applyAlignment="0"/>
    <xf numFmtId="244" fontId="68" fillId="0" borderId="0" applyFill="0" applyBorder="0" applyAlignment="0"/>
    <xf numFmtId="187" fontId="69" fillId="0" borderId="6">
      <alignment horizontal="center"/>
    </xf>
    <xf numFmtId="0" fontId="188" fillId="0" borderId="35"/>
    <xf numFmtId="245" fontId="147" fillId="0" borderId="6">
      <alignment horizontal="center"/>
    </xf>
    <xf numFmtId="0" fontId="121" fillId="0" borderId="35"/>
    <xf numFmtId="0" fontId="121" fillId="0" borderId="35"/>
    <xf numFmtId="0" fontId="188" fillId="0" borderId="35"/>
    <xf numFmtId="0" fontId="188" fillId="0" borderId="35"/>
    <xf numFmtId="0" fontId="121" fillId="0" borderId="35"/>
    <xf numFmtId="0" fontId="121" fillId="0" borderId="35"/>
    <xf numFmtId="0" fontId="121" fillId="0" borderId="35"/>
    <xf numFmtId="0" fontId="10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90" fillId="0" borderId="3" applyNumberFormat="0" applyBorder="0" applyAlignment="0"/>
    <xf numFmtId="0" fontId="122" fillId="0" borderId="4" applyNumberFormat="0" applyBorder="0" applyAlignment="0">
      <alignment horizontal="center"/>
    </xf>
    <xf numFmtId="3" fontId="63" fillId="0" borderId="21" applyNumberFormat="0" applyBorder="0" applyAlignment="0"/>
    <xf numFmtId="0" fontId="189" fillId="0" borderId="0" applyFont="0">
      <alignment horizontal="centerContinuous"/>
    </xf>
    <xf numFmtId="40" fontId="13" fillId="0" borderId="0"/>
    <xf numFmtId="3" fontId="123" fillId="0" borderId="0" applyNumberFormat="0" applyFill="0" applyBorder="0" applyAlignment="0" applyProtection="0">
      <alignment horizontal="center" wrapText="1"/>
    </xf>
    <xf numFmtId="0" fontId="124" fillId="0" borderId="2" applyBorder="0" applyAlignment="0">
      <alignment horizontal="center" vertical="center"/>
    </xf>
    <xf numFmtId="0" fontId="125" fillId="0" borderId="0" applyNumberFormat="0" applyFill="0" applyBorder="0" applyAlignment="0" applyProtection="0">
      <alignment horizontal="centerContinuous"/>
    </xf>
    <xf numFmtId="0" fontId="102" fillId="0" borderId="36" applyNumberFormat="0" applyFill="0" applyBorder="0" applyAlignment="0" applyProtection="0">
      <alignment horizontal="center" vertical="center" wrapText="1"/>
    </xf>
    <xf numFmtId="0" fontId="51" fillId="0" borderId="0" applyNumberFormat="0" applyFill="0" applyBorder="0" applyAlignment="0" applyProtection="0"/>
    <xf numFmtId="3" fontId="190" fillId="0" borderId="27" applyNumberFormat="0" applyAlignment="0">
      <alignment horizontal="center" vertical="center"/>
    </xf>
    <xf numFmtId="3" fontId="191" fillId="0" borderId="3" applyNumberFormat="0" applyAlignment="0">
      <alignment horizontal="left" wrapText="1"/>
    </xf>
    <xf numFmtId="3" fontId="190" fillId="0" borderId="27" applyNumberFormat="0" applyAlignment="0">
      <alignment horizontal="center" vertical="center"/>
    </xf>
    <xf numFmtId="0" fontId="126" fillId="0" borderId="37" applyNumberFormat="0" applyBorder="0" applyAlignment="0">
      <alignment vertical="center"/>
    </xf>
    <xf numFmtId="0" fontId="32" fillId="0" borderId="38" applyNumberFormat="0" applyFont="0" applyFill="0" applyAlignment="0" applyProtection="0"/>
    <xf numFmtId="0" fontId="32" fillId="0" borderId="38" applyNumberFormat="0" applyFont="0" applyFill="0" applyAlignment="0" applyProtection="0"/>
    <xf numFmtId="0" fontId="135" fillId="0" borderId="3" applyNumberFormat="0" applyFont="0" applyAlignment="0">
      <alignment horizontal="center" vertical="center"/>
    </xf>
    <xf numFmtId="0" fontId="192" fillId="0" borderId="39">
      <alignment horizontal="center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0" fillId="0" borderId="28">
      <alignment horizontal="center"/>
    </xf>
    <xf numFmtId="195" fontId="69" fillId="0" borderId="0"/>
    <xf numFmtId="196" fontId="69" fillId="0" borderId="1"/>
    <xf numFmtId="0" fontId="164" fillId="0" borderId="0"/>
    <xf numFmtId="3" fontId="108" fillId="0" borderId="0" applyNumberFormat="0" applyBorder="0" applyAlignment="0" applyProtection="0">
      <alignment horizontal="centerContinuous"/>
      <protection locked="0"/>
    </xf>
    <xf numFmtId="3" fontId="127" fillId="0" borderId="0">
      <protection locked="0"/>
    </xf>
    <xf numFmtId="0" fontId="164" fillId="0" borderId="0"/>
    <xf numFmtId="5" fontId="193" fillId="47" borderId="2">
      <alignment vertical="top"/>
    </xf>
    <xf numFmtId="0" fontId="128" fillId="48" borderId="1">
      <alignment horizontal="left" vertical="center"/>
    </xf>
    <xf numFmtId="6" fontId="194" fillId="49" borderId="2"/>
    <xf numFmtId="182" fontId="129" fillId="0" borderId="2">
      <alignment horizontal="left" vertical="top"/>
    </xf>
    <xf numFmtId="0" fontId="195" fillId="50" borderId="0">
      <alignment horizontal="left" vertical="center"/>
    </xf>
    <xf numFmtId="0" fontId="196" fillId="0" borderId="0" applyNumberFormat="0" applyFill="0" applyBorder="0" applyAlignment="0" applyProtection="0"/>
    <xf numFmtId="182" fontId="130" fillId="0" borderId="27">
      <alignment horizontal="left" vertical="top"/>
    </xf>
    <xf numFmtId="0" fontId="64" fillId="0" borderId="27">
      <alignment horizontal="left" vertical="center"/>
    </xf>
    <xf numFmtId="246" fontId="32" fillId="0" borderId="0" applyFont="0" applyFill="0" applyBorder="0" applyAlignment="0" applyProtection="0"/>
    <xf numFmtId="247" fontId="32" fillId="0" borderId="0" applyFont="0" applyFill="0" applyBorder="0" applyAlignment="0" applyProtection="0"/>
    <xf numFmtId="42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131" fillId="0" borderId="40" applyNumberFormat="0" applyFont="0" applyAlignment="0">
      <alignment horizontal="center"/>
    </xf>
    <xf numFmtId="0" fontId="53" fillId="0" borderId="0" applyNumberFormat="0" applyFill="0" applyBorder="0" applyAlignment="0" applyProtection="0"/>
    <xf numFmtId="42" fontId="197" fillId="0" borderId="0" applyFont="0" applyFill="0" applyBorder="0" applyAlignment="0" applyProtection="0"/>
    <xf numFmtId="44" fontId="197" fillId="0" borderId="0" applyFont="0" applyFill="0" applyBorder="0" applyAlignment="0" applyProtection="0"/>
    <xf numFmtId="0" fontId="197" fillId="0" borderId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17" fillId="0" borderId="0">
      <alignment vertical="center"/>
    </xf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6" fillId="0" borderId="0"/>
    <xf numFmtId="0" fontId="198" fillId="0" borderId="13"/>
    <xf numFmtId="206" fontId="132" fillId="0" borderId="0" applyFont="0" applyFill="0" applyBorder="0" applyAlignment="0" applyProtection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33" fillId="0" borderId="0" applyFont="0" applyFill="0" applyBorder="0" applyAlignment="0" applyProtection="0"/>
    <xf numFmtId="0" fontId="133" fillId="0" borderId="0" applyFont="0" applyFill="0" applyBorder="0" applyAlignment="0" applyProtection="0"/>
    <xf numFmtId="176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0" fontId="133" fillId="0" borderId="0"/>
    <xf numFmtId="0" fontId="59" fillId="0" borderId="0"/>
    <xf numFmtId="0" fontId="200" fillId="0" borderId="0"/>
    <xf numFmtId="0" fontId="47" fillId="0" borderId="0"/>
    <xf numFmtId="172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134" fillId="0" borderId="0"/>
    <xf numFmtId="171" fontId="57" fillId="0" borderId="0" applyFont="0" applyFill="0" applyBorder="0" applyAlignment="0" applyProtection="0"/>
    <xf numFmtId="168" fontId="60" fillId="0" borderId="0" applyFont="0" applyFill="0" applyBorder="0" applyAlignment="0" applyProtection="0"/>
    <xf numFmtId="173" fontId="57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17" fillId="0" borderId="0"/>
    <xf numFmtId="0" fontId="31" fillId="0" borderId="0"/>
  </cellStyleXfs>
  <cellXfs count="29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164" fontId="4" fillId="0" borderId="0" xfId="2" applyNumberFormat="1" applyFont="1"/>
    <xf numFmtId="164" fontId="0" fillId="0" borderId="0" xfId="2" applyNumberFormat="1" applyFont="1"/>
    <xf numFmtId="164" fontId="7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vertical="center" wrapText="1"/>
    </xf>
    <xf numFmtId="0" fontId="0" fillId="2" borderId="0" xfId="0" applyFill="1"/>
    <xf numFmtId="0" fontId="10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1" xfId="0" applyFont="1" applyBorder="1" applyAlignment="1">
      <alignment horizontal="center" vertical="center" wrapText="1"/>
    </xf>
    <xf numFmtId="164" fontId="0" fillId="0" borderId="0" xfId="0" applyNumberFormat="1"/>
    <xf numFmtId="3" fontId="17" fillId="0" borderId="0" xfId="3">
      <alignment vertical="center" wrapText="1"/>
    </xf>
    <xf numFmtId="3" fontId="17" fillId="0" borderId="0" xfId="3" applyAlignment="1">
      <alignment horizontal="center" vertical="center" wrapText="1"/>
    </xf>
    <xf numFmtId="3" fontId="16" fillId="0" borderId="0" xfId="3" applyFont="1">
      <alignment vertical="center" wrapText="1"/>
    </xf>
    <xf numFmtId="0" fontId="18" fillId="0" borderId="0" xfId="0" applyFont="1" applyAlignment="1">
      <alignment vertical="center"/>
    </xf>
    <xf numFmtId="164" fontId="19" fillId="0" borderId="0" xfId="2" applyNumberFormat="1" applyFont="1"/>
    <xf numFmtId="0" fontId="20" fillId="0" borderId="0" xfId="0" applyFont="1" applyAlignment="1">
      <alignment horizontal="right" vertical="center"/>
    </xf>
    <xf numFmtId="0" fontId="19" fillId="0" borderId="0" xfId="0" applyFont="1"/>
    <xf numFmtId="0" fontId="16" fillId="0" borderId="1" xfId="0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 wrapText="1"/>
    </xf>
    <xf numFmtId="164" fontId="19" fillId="0" borderId="0" xfId="2" applyNumberFormat="1" applyFont="1" applyBorder="1" applyAlignment="1">
      <alignment horizontal="right"/>
    </xf>
    <xf numFmtId="3" fontId="16" fillId="0" borderId="1" xfId="3" applyFont="1" applyBorder="1" applyAlignment="1">
      <alignment horizontal="center" vertical="center" wrapText="1"/>
    </xf>
    <xf numFmtId="3" fontId="16" fillId="0" borderId="1" xfId="3" applyFont="1" applyBorder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/>
    <xf numFmtId="0" fontId="8" fillId="0" borderId="1" xfId="0" applyFont="1" applyFill="1" applyBorder="1" applyAlignment="1">
      <alignment vertical="center"/>
    </xf>
    <xf numFmtId="3" fontId="4" fillId="0" borderId="0" xfId="0" applyNumberFormat="1" applyFont="1"/>
    <xf numFmtId="164" fontId="0" fillId="2" borderId="0" xfId="2" applyNumberFormat="1" applyFont="1" applyFill="1"/>
    <xf numFmtId="164" fontId="16" fillId="0" borderId="1" xfId="2" applyNumberFormat="1" applyFont="1" applyBorder="1" applyAlignment="1">
      <alignment vertical="center" wrapText="1"/>
    </xf>
    <xf numFmtId="164" fontId="18" fillId="0" borderId="0" xfId="2" applyNumberFormat="1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164" fontId="26" fillId="0" borderId="0" xfId="2" applyNumberFormat="1" applyFont="1" applyAlignment="1">
      <alignment horizontal="right"/>
    </xf>
    <xf numFmtId="164" fontId="9" fillId="0" borderId="0" xfId="2" applyNumberFormat="1" applyFont="1"/>
    <xf numFmtId="0" fontId="27" fillId="0" borderId="0" xfId="0" applyFont="1"/>
    <xf numFmtId="164" fontId="28" fillId="0" borderId="1" xfId="2" applyNumberFormat="1" applyFont="1" applyBorder="1" applyAlignment="1">
      <alignment horizontal="right" vertical="center" wrapText="1"/>
    </xf>
    <xf numFmtId="164" fontId="16" fillId="0" borderId="1" xfId="3" applyNumberFormat="1" applyFont="1" applyBorder="1">
      <alignment vertical="center" wrapText="1"/>
    </xf>
    <xf numFmtId="43" fontId="13" fillId="0" borderId="1" xfId="2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right" vertical="center" wrapText="1"/>
    </xf>
    <xf numFmtId="0" fontId="21" fillId="0" borderId="0" xfId="0" applyFont="1"/>
    <xf numFmtId="164" fontId="3" fillId="0" borderId="1" xfId="2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vertical="center" wrapText="1"/>
    </xf>
    <xf numFmtId="164" fontId="4" fillId="0" borderId="0" xfId="0" applyNumberFormat="1" applyFont="1"/>
    <xf numFmtId="164" fontId="8" fillId="0" borderId="1" xfId="2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3" fillId="0" borderId="1" xfId="2" applyNumberFormat="1" applyFont="1" applyBorder="1" applyAlignment="1">
      <alignment vertical="center"/>
    </xf>
    <xf numFmtId="164" fontId="29" fillId="0" borderId="1" xfId="2" applyNumberFormat="1" applyFont="1" applyBorder="1" applyAlignment="1">
      <alignment horizontal="center" vertical="center" wrapText="1"/>
    </xf>
    <xf numFmtId="164" fontId="23" fillId="0" borderId="1" xfId="2" applyNumberFormat="1" applyFont="1" applyBorder="1" applyAlignment="1">
      <alignment vertical="center" wrapText="1"/>
    </xf>
    <xf numFmtId="0" fontId="17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9" fillId="0" borderId="1" xfId="0" applyFont="1" applyBorder="1" applyAlignment="1">
      <alignment horizontal="center" vertical="center" wrapText="1"/>
    </xf>
    <xf numFmtId="164" fontId="22" fillId="0" borderId="1" xfId="2" applyNumberFormat="1" applyFont="1" applyBorder="1" applyAlignment="1">
      <alignment vertical="center" wrapText="1"/>
    </xf>
    <xf numFmtId="0" fontId="17" fillId="0" borderId="0" xfId="0" applyFont="1" applyFill="1"/>
    <xf numFmtId="164" fontId="28" fillId="0" borderId="1" xfId="2" applyNumberFormat="1" applyFont="1" applyBorder="1" applyAlignment="1">
      <alignment vertical="center" wrapText="1"/>
    </xf>
    <xf numFmtId="3" fontId="22" fillId="0" borderId="1" xfId="0" applyNumberFormat="1" applyFont="1" applyBorder="1" applyAlignment="1">
      <alignment vertical="center" wrapText="1"/>
    </xf>
    <xf numFmtId="164" fontId="10" fillId="0" borderId="1" xfId="2" applyNumberFormat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3" fontId="17" fillId="2" borderId="1" xfId="6" applyFont="1" applyFill="1" applyBorder="1">
      <alignment vertical="center" wrapText="1"/>
    </xf>
    <xf numFmtId="164" fontId="19" fillId="0" borderId="1" xfId="2" applyNumberFormat="1" applyFont="1" applyBorder="1"/>
    <xf numFmtId="164" fontId="19" fillId="0" borderId="1" xfId="2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3" fillId="0" borderId="1" xfId="2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vertical="center" wrapText="1"/>
    </xf>
    <xf numFmtId="164" fontId="17" fillId="0" borderId="1" xfId="2" applyNumberFormat="1" applyFont="1" applyBorder="1" applyAlignment="1">
      <alignment vertical="center" wrapText="1"/>
    </xf>
    <xf numFmtId="164" fontId="17" fillId="2" borderId="1" xfId="2" applyNumberFormat="1" applyFont="1" applyFill="1" applyBorder="1" applyAlignment="1">
      <alignment vertical="center" wrapText="1"/>
    </xf>
    <xf numFmtId="3" fontId="17" fillId="0" borderId="1" xfId="3" applyBorder="1" applyAlignment="1">
      <alignment horizontal="center" vertical="center" wrapText="1"/>
    </xf>
    <xf numFmtId="3" fontId="17" fillId="0" borderId="1" xfId="3" applyBorder="1">
      <alignment vertical="center" wrapText="1"/>
    </xf>
    <xf numFmtId="3" fontId="17" fillId="0" borderId="1" xfId="3" applyFont="1" applyBorder="1">
      <alignment vertical="center" wrapText="1"/>
    </xf>
    <xf numFmtId="3" fontId="24" fillId="0" borderId="1" xfId="3" applyFont="1" applyBorder="1">
      <alignment vertical="center" wrapText="1"/>
    </xf>
    <xf numFmtId="3" fontId="17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horizontal="right" vertical="center" wrapText="1"/>
    </xf>
    <xf numFmtId="164" fontId="17" fillId="0" borderId="1" xfId="2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left" vertical="center"/>
    </xf>
    <xf numFmtId="2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64" fontId="13" fillId="0" borderId="1" xfId="2" applyNumberFormat="1" applyFont="1" applyBorder="1" applyAlignment="1">
      <alignment horizontal="right" vertical="center" wrapText="1"/>
    </xf>
    <xf numFmtId="164" fontId="7" fillId="0" borderId="1" xfId="2" applyNumberFormat="1" applyFont="1" applyBorder="1" applyAlignment="1">
      <alignment horizontal="right" vertical="center" wrapText="1"/>
    </xf>
    <xf numFmtId="164" fontId="15" fillId="0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left" vertical="center" wrapText="1"/>
    </xf>
    <xf numFmtId="164" fontId="15" fillId="2" borderId="1" xfId="2" applyNumberFormat="1" applyFont="1" applyFill="1" applyBorder="1" applyAlignment="1">
      <alignment horizontal="left" vertical="center" wrapText="1"/>
    </xf>
    <xf numFmtId="164" fontId="23" fillId="2" borderId="1" xfId="2" applyNumberFormat="1" applyFont="1" applyFill="1" applyBorder="1" applyAlignment="1">
      <alignment vertical="center" wrapText="1"/>
    </xf>
    <xf numFmtId="164" fontId="7" fillId="0" borderId="1" xfId="2" applyNumberFormat="1" applyFont="1" applyFill="1" applyBorder="1" applyAlignment="1">
      <alignment horizontal="left" vertical="center" wrapText="1"/>
    </xf>
    <xf numFmtId="2" fontId="30" fillId="2" borderId="1" xfId="0" applyNumberFormat="1" applyFont="1" applyFill="1" applyBorder="1" applyAlignment="1">
      <alignment horizontal="left" vertical="center"/>
    </xf>
    <xf numFmtId="2" fontId="30" fillId="2" borderId="1" xfId="0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164" fontId="13" fillId="0" borderId="1" xfId="2" applyNumberFormat="1" applyFont="1" applyBorder="1" applyAlignment="1">
      <alignment horizontal="center" vertical="center" wrapText="1"/>
    </xf>
    <xf numFmtId="3" fontId="17" fillId="0" borderId="0" xfId="430" applyFont="1">
      <alignment vertical="center" wrapText="1"/>
    </xf>
    <xf numFmtId="3" fontId="17" fillId="0" borderId="0" xfId="430" applyFont="1" applyAlignment="1">
      <alignment horizontal="center" vertical="center" wrapText="1"/>
    </xf>
    <xf numFmtId="3" fontId="16" fillId="0" borderId="1" xfId="430" applyFont="1" applyBorder="1" applyAlignment="1">
      <alignment horizontal="center" vertical="center" wrapText="1"/>
    </xf>
    <xf numFmtId="3" fontId="16" fillId="0" borderId="4" xfId="430" applyFont="1" applyBorder="1" applyAlignment="1">
      <alignment horizontal="center" vertical="center" wrapText="1"/>
    </xf>
    <xf numFmtId="3" fontId="16" fillId="0" borderId="4" xfId="430" applyFont="1" applyBorder="1">
      <alignment vertical="center" wrapText="1"/>
    </xf>
    <xf numFmtId="3" fontId="16" fillId="0" borderId="0" xfId="430" applyFont="1">
      <alignment vertical="center" wrapText="1"/>
    </xf>
    <xf numFmtId="3" fontId="17" fillId="0" borderId="3" xfId="430" applyFont="1" applyBorder="1" applyAlignment="1">
      <alignment horizontal="center" vertical="center" wrapText="1"/>
    </xf>
    <xf numFmtId="3" fontId="17" fillId="0" borderId="3" xfId="430" applyFont="1" applyBorder="1">
      <alignment vertical="center" wrapText="1"/>
    </xf>
    <xf numFmtId="3" fontId="16" fillId="0" borderId="3" xfId="430" applyFont="1" applyBorder="1" applyAlignment="1">
      <alignment horizontal="center" vertical="center" wrapText="1"/>
    </xf>
    <xf numFmtId="3" fontId="16" fillId="0" borderId="3" xfId="430" applyFont="1" applyBorder="1">
      <alignment vertical="center" wrapText="1"/>
    </xf>
    <xf numFmtId="3" fontId="17" fillId="0" borderId="41" xfId="430" applyFont="1" applyBorder="1" applyAlignment="1">
      <alignment horizontal="center" vertical="center" wrapText="1"/>
    </xf>
    <xf numFmtId="3" fontId="17" fillId="0" borderId="41" xfId="430" applyFont="1" applyBorder="1">
      <alignment vertical="center" wrapText="1"/>
    </xf>
    <xf numFmtId="3" fontId="16" fillId="0" borderId="0" xfId="430" applyFont="1" applyAlignment="1">
      <alignment vertical="center" wrapText="1"/>
    </xf>
    <xf numFmtId="3" fontId="141" fillId="0" borderId="0" xfId="430" applyFont="1" applyAlignment="1">
      <alignment horizontal="center"/>
    </xf>
    <xf numFmtId="3" fontId="17" fillId="0" borderId="0" xfId="430" applyFont="1" applyAlignment="1">
      <alignment horizontal="center" vertical="center"/>
    </xf>
    <xf numFmtId="3" fontId="207" fillId="0" borderId="0" xfId="430" applyFont="1">
      <alignment vertical="center" wrapText="1"/>
    </xf>
    <xf numFmtId="3" fontId="16" fillId="0" borderId="0" xfId="430" applyFont="1" applyAlignment="1">
      <alignment horizontal="left" vertical="center" indent="2"/>
    </xf>
    <xf numFmtId="3" fontId="139" fillId="0" borderId="0" xfId="430" applyFont="1" applyAlignment="1">
      <alignment horizontal="center" vertical="center"/>
    </xf>
    <xf numFmtId="3" fontId="201" fillId="0" borderId="0" xfId="430" applyFont="1" applyAlignment="1">
      <alignment horizontal="center" wrapText="1"/>
    </xf>
    <xf numFmtId="3" fontId="16" fillId="0" borderId="0" xfId="430" applyFont="1" applyAlignment="1">
      <alignment horizontal="center" vertical="center"/>
    </xf>
    <xf numFmtId="3" fontId="137" fillId="0" borderId="0" xfId="430" applyFont="1" applyAlignment="1">
      <alignment horizontal="right" vertical="center"/>
    </xf>
    <xf numFmtId="3" fontId="139" fillId="0" borderId="0" xfId="430" applyFont="1" applyAlignment="1">
      <alignment horizontal="center" vertical="center"/>
    </xf>
    <xf numFmtId="3" fontId="201" fillId="0" borderId="0" xfId="430" applyFont="1" applyAlignment="1">
      <alignment horizontal="center" wrapText="1"/>
    </xf>
    <xf numFmtId="0" fontId="32" fillId="0" borderId="0" xfId="0" applyFont="1"/>
    <xf numFmtId="0" fontId="206" fillId="0" borderId="0" xfId="0" applyFont="1"/>
    <xf numFmtId="3" fontId="32" fillId="0" borderId="0" xfId="0" applyNumberFormat="1" applyFont="1"/>
    <xf numFmtId="3" fontId="139" fillId="0" borderId="0" xfId="430" applyFont="1" applyAlignment="1">
      <alignment vertical="center"/>
    </xf>
    <xf numFmtId="3" fontId="140" fillId="0" borderId="0" xfId="430" applyFont="1" applyAlignment="1">
      <alignment vertical="center"/>
    </xf>
    <xf numFmtId="0" fontId="87" fillId="0" borderId="0" xfId="0" applyFont="1"/>
    <xf numFmtId="3" fontId="16" fillId="0" borderId="41" xfId="430" applyFont="1" applyBorder="1" applyAlignment="1">
      <alignment horizontal="center" vertical="center" wrapText="1"/>
    </xf>
    <xf numFmtId="3" fontId="16" fillId="0" borderId="41" xfId="430" applyFont="1" applyBorder="1">
      <alignment vertical="center" wrapText="1"/>
    </xf>
    <xf numFmtId="3" fontId="87" fillId="0" borderId="0" xfId="0" applyNumberFormat="1" applyFont="1"/>
    <xf numFmtId="0" fontId="32" fillId="0" borderId="0" xfId="0" applyFont="1" applyAlignment="1">
      <alignment horizontal="center"/>
    </xf>
    <xf numFmtId="3" fontId="16" fillId="0" borderId="2" xfId="430" applyFont="1" applyBorder="1" applyAlignment="1">
      <alignment horizontal="center" vertical="center" wrapText="1"/>
    </xf>
    <xf numFmtId="3" fontId="17" fillId="30" borderId="3" xfId="430" applyFont="1" applyFill="1" applyBorder="1">
      <alignment vertical="center" wrapText="1"/>
    </xf>
    <xf numFmtId="0" fontId="5" fillId="0" borderId="0" xfId="0" applyFont="1" applyBorder="1" applyAlignment="1">
      <alignment horizontal="right" vertical="center"/>
    </xf>
    <xf numFmtId="0" fontId="15" fillId="0" borderId="0" xfId="0" applyFont="1" applyBorder="1"/>
    <xf numFmtId="3" fontId="137" fillId="0" borderId="1" xfId="3" applyFont="1" applyBorder="1">
      <alignment vertical="center" wrapText="1"/>
    </xf>
    <xf numFmtId="3" fontId="137" fillId="0" borderId="1" xfId="3" applyFont="1" applyBorder="1" applyAlignment="1">
      <alignment horizontal="center" vertical="center" wrapText="1"/>
    </xf>
    <xf numFmtId="3" fontId="137" fillId="0" borderId="0" xfId="3" applyFont="1">
      <alignment vertical="center" wrapText="1"/>
    </xf>
    <xf numFmtId="3" fontId="17" fillId="0" borderId="0" xfId="3" applyFont="1">
      <alignment vertical="center" wrapText="1"/>
    </xf>
    <xf numFmtId="164" fontId="137" fillId="0" borderId="1" xfId="2" applyNumberFormat="1" applyFont="1" applyBorder="1" applyAlignment="1">
      <alignment vertical="center" wrapText="1"/>
    </xf>
    <xf numFmtId="0" fontId="208" fillId="0" borderId="0" xfId="0" applyFont="1"/>
    <xf numFmtId="0" fontId="201" fillId="0" borderId="1" xfId="0" applyFont="1" applyBorder="1" applyAlignment="1">
      <alignment horizontal="center" vertical="center" wrapText="1"/>
    </xf>
    <xf numFmtId="2" fontId="201" fillId="2" borderId="1" xfId="0" applyNumberFormat="1" applyFont="1" applyFill="1" applyBorder="1" applyAlignment="1">
      <alignment horizontal="left" vertical="center" wrapText="1"/>
    </xf>
    <xf numFmtId="164" fontId="201" fillId="0" borderId="1" xfId="2" applyNumberFormat="1" applyFont="1" applyBorder="1" applyAlignment="1">
      <alignment horizontal="right" vertical="center" wrapText="1"/>
    </xf>
    <xf numFmtId="164" fontId="201" fillId="0" borderId="1" xfId="0" applyNumberFormat="1" applyFont="1" applyBorder="1" applyAlignment="1">
      <alignment horizontal="center" vertical="center" wrapText="1"/>
    </xf>
    <xf numFmtId="0" fontId="137" fillId="0" borderId="1" xfId="0" applyFont="1" applyBorder="1" applyAlignment="1">
      <alignment horizontal="center" vertical="center" wrapText="1"/>
    </xf>
    <xf numFmtId="164" fontId="137" fillId="0" borderId="1" xfId="0" applyNumberFormat="1" applyFont="1" applyBorder="1" applyAlignment="1">
      <alignment horizontal="center" vertical="center" wrapText="1"/>
    </xf>
    <xf numFmtId="164" fontId="137" fillId="0" borderId="1" xfId="2" applyNumberFormat="1" applyFont="1" applyBorder="1" applyAlignment="1">
      <alignment horizontal="center" vertical="center" wrapText="1"/>
    </xf>
    <xf numFmtId="0" fontId="137" fillId="0" borderId="0" xfId="0" applyFont="1"/>
    <xf numFmtId="2" fontId="201" fillId="2" borderId="1" xfId="0" applyNumberFormat="1" applyFont="1" applyFill="1" applyBorder="1" applyAlignment="1">
      <alignment horizontal="left" vertical="center"/>
    </xf>
    <xf numFmtId="164" fontId="23" fillId="0" borderId="0" xfId="2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3" fontId="139" fillId="0" borderId="0" xfId="430" applyFont="1" applyAlignment="1">
      <alignment horizontal="center" vertical="center"/>
    </xf>
    <xf numFmtId="3" fontId="16" fillId="0" borderId="2" xfId="430" applyFont="1" applyBorder="1" applyAlignment="1">
      <alignment horizontal="center" vertical="center" wrapText="1"/>
    </xf>
    <xf numFmtId="4" fontId="16" fillId="0" borderId="3" xfId="430" applyNumberFormat="1" applyFont="1" applyBorder="1">
      <alignment vertical="center" wrapText="1"/>
    </xf>
    <xf numFmtId="4" fontId="17" fillId="0" borderId="3" xfId="430" applyNumberFormat="1" applyFont="1" applyBorder="1">
      <alignment vertical="center" wrapText="1"/>
    </xf>
    <xf numFmtId="3" fontId="16" fillId="0" borderId="9" xfId="430" applyFont="1" applyBorder="1" applyAlignment="1">
      <alignment vertical="center" wrapText="1"/>
    </xf>
    <xf numFmtId="3" fontId="17" fillId="0" borderId="9" xfId="430" applyFont="1" applyBorder="1" applyAlignment="1">
      <alignment vertical="center" wrapText="1"/>
    </xf>
    <xf numFmtId="164" fontId="14" fillId="0" borderId="1" xfId="2" applyNumberFormat="1" applyFont="1" applyBorder="1" applyAlignment="1">
      <alignment vertical="center" wrapText="1"/>
    </xf>
    <xf numFmtId="164" fontId="201" fillId="0" borderId="1" xfId="2" applyNumberFormat="1" applyFont="1" applyFill="1" applyBorder="1" applyAlignment="1">
      <alignment vertical="center" wrapText="1"/>
    </xf>
    <xf numFmtId="164" fontId="14" fillId="0" borderId="1" xfId="2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164" fontId="28" fillId="0" borderId="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2" borderId="0" xfId="0" applyFont="1" applyFill="1"/>
    <xf numFmtId="3" fontId="16" fillId="2" borderId="0" xfId="43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/>
    </xf>
    <xf numFmtId="3" fontId="201" fillId="2" borderId="0" xfId="0" applyNumberFormat="1" applyFont="1" applyFill="1" applyAlignment="1">
      <alignment horizontal="centerContinuous"/>
    </xf>
    <xf numFmtId="0" fontId="7" fillId="2" borderId="0" xfId="0" applyFont="1" applyFill="1"/>
    <xf numFmtId="44" fontId="14" fillId="2" borderId="0" xfId="0" applyNumberFormat="1" applyFont="1" applyFill="1" applyAlignment="1">
      <alignment horizontal="centerContinuous"/>
    </xf>
    <xf numFmtId="3" fontId="139" fillId="0" borderId="0" xfId="430" applyFont="1" applyAlignment="1">
      <alignment horizontal="center" vertical="center"/>
    </xf>
    <xf numFmtId="3" fontId="201" fillId="0" borderId="0" xfId="430" applyFont="1" applyAlignment="1">
      <alignment horizontal="center" wrapText="1"/>
    </xf>
    <xf numFmtId="3" fontId="139" fillId="0" borderId="0" xfId="430" applyFont="1" applyAlignment="1">
      <alignment horizontal="center" vertical="center" wrapText="1"/>
    </xf>
    <xf numFmtId="3" fontId="137" fillId="0" borderId="0" xfId="430" applyFont="1" applyAlignment="1">
      <alignment horizontal="center"/>
    </xf>
    <xf numFmtId="3" fontId="17" fillId="0" borderId="0" xfId="430" applyFont="1" applyAlignment="1">
      <alignment horizontal="right" vertical="center" wrapText="1"/>
    </xf>
    <xf numFmtId="3" fontId="16" fillId="0" borderId="6" xfId="430" applyFont="1" applyBorder="1" applyAlignment="1">
      <alignment horizontal="center" vertical="center" wrapText="1"/>
    </xf>
    <xf numFmtId="3" fontId="16" fillId="0" borderId="7" xfId="430" applyFont="1" applyBorder="1" applyAlignment="1">
      <alignment horizontal="center" vertical="center" wrapText="1"/>
    </xf>
    <xf numFmtId="3" fontId="16" fillId="0" borderId="2" xfId="430" applyFont="1" applyBorder="1" applyAlignment="1">
      <alignment horizontal="center" vertical="center" wrapText="1"/>
    </xf>
    <xf numFmtId="3" fontId="16" fillId="0" borderId="5" xfId="43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16" fillId="0" borderId="9" xfId="3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164" fontId="28" fillId="0" borderId="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28" fillId="0" borderId="2" xfId="2" applyNumberFormat="1" applyFont="1" applyBorder="1" applyAlignment="1">
      <alignment horizontal="center" vertical="center" wrapText="1"/>
    </xf>
    <xf numFmtId="164" fontId="28" fillId="0" borderId="5" xfId="2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21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20" fillId="0" borderId="0" xfId="1" applyFont="1" applyAlignment="1">
      <alignment horizontal="center" vertical="center"/>
    </xf>
    <xf numFmtId="3" fontId="17" fillId="0" borderId="0" xfId="430" applyFont="1" applyAlignment="1">
      <alignment horizontal="left" vertical="center" indent="2"/>
    </xf>
    <xf numFmtId="3" fontId="16" fillId="0" borderId="0" xfId="430" applyFont="1" applyAlignment="1">
      <alignment horizontal="right" vertical="center"/>
    </xf>
    <xf numFmtId="3" fontId="17" fillId="0" borderId="3" xfId="430" applyBorder="1">
      <alignment vertical="center" wrapText="1"/>
    </xf>
    <xf numFmtId="3" fontId="17" fillId="30" borderId="3" xfId="430" applyFill="1" applyBorder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20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3" fontId="17" fillId="2" borderId="1" xfId="6" applyFill="1" applyBorder="1">
      <alignment vertical="center" wrapText="1"/>
    </xf>
    <xf numFmtId="3" fontId="6" fillId="0" borderId="1" xfId="1126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" fontId="6" fillId="0" borderId="1" xfId="1126" applyNumberFormat="1" applyFont="1" applyFill="1" applyBorder="1" applyAlignment="1">
      <alignment horizontal="center" vertical="center" wrapText="1"/>
    </xf>
    <xf numFmtId="49" fontId="6" fillId="0" borderId="1" xfId="1126" quotePrefix="1" applyNumberFormat="1" applyFont="1" applyFill="1" applyBorder="1" applyAlignment="1">
      <alignment horizontal="center" vertical="center" wrapText="1"/>
    </xf>
    <xf numFmtId="3" fontId="6" fillId="0" borderId="1" xfId="1126" applyNumberFormat="1" applyFont="1" applyFill="1" applyBorder="1" applyAlignment="1">
      <alignment horizontal="center" vertical="center" wrapText="1"/>
    </xf>
    <xf numFmtId="164" fontId="6" fillId="0" borderId="1" xfId="2" quotePrefix="1" applyNumberFormat="1" applyFont="1" applyFill="1" applyBorder="1" applyAlignment="1">
      <alignment horizontal="center" vertical="center" wrapText="1"/>
    </xf>
    <xf numFmtId="3" fontId="6" fillId="0" borderId="1" xfId="1126" quotePrefix="1" applyNumberFormat="1" applyFont="1" applyFill="1" applyBorder="1" applyAlignment="1">
      <alignment horizontal="center" vertical="center" wrapText="1"/>
    </xf>
    <xf numFmtId="3" fontId="6" fillId="0" borderId="1" xfId="2" quotePrefix="1" applyNumberFormat="1" applyFont="1" applyFill="1" applyBorder="1" applyAlignment="1">
      <alignment horizontal="right" vertical="center" wrapText="1"/>
    </xf>
    <xf numFmtId="3" fontId="6" fillId="0" borderId="1" xfId="1126" applyNumberFormat="1" applyFont="1" applyFill="1" applyBorder="1" applyAlignment="1">
      <alignment vertical="center" wrapText="1"/>
    </xf>
    <xf numFmtId="3" fontId="6" fillId="0" borderId="1" xfId="1126" applyNumberFormat="1" applyFont="1" applyFill="1" applyBorder="1" applyAlignment="1">
      <alignment horizontal="left" vertical="center" wrapText="1"/>
    </xf>
    <xf numFmtId="3" fontId="6" fillId="0" borderId="1" xfId="1126" applyNumberFormat="1" applyFont="1" applyFill="1" applyBorder="1" applyAlignment="1">
      <alignment horizontal="right" vertical="center" wrapText="1"/>
    </xf>
    <xf numFmtId="49" fontId="7" fillId="0" borderId="1" xfId="1126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48" fontId="7" fillId="0" borderId="1" xfId="2" quotePrefix="1" applyNumberFormat="1" applyFont="1" applyFill="1" applyBorder="1" applyAlignment="1">
      <alignment horizontal="center" vertical="center" wrapText="1"/>
    </xf>
    <xf numFmtId="0" fontId="209" fillId="0" borderId="0" xfId="0" applyFont="1" applyFill="1" applyAlignment="1">
      <alignment wrapText="1"/>
    </xf>
    <xf numFmtId="3" fontId="209" fillId="0" borderId="0" xfId="0" applyNumberFormat="1" applyFont="1" applyFill="1"/>
    <xf numFmtId="3" fontId="66" fillId="0" borderId="1" xfId="2" quotePrefix="1" applyNumberFormat="1" applyFont="1" applyFill="1" applyBorder="1" applyAlignment="1">
      <alignment horizontal="right" vertical="center" wrapText="1"/>
    </xf>
    <xf numFmtId="3" fontId="7" fillId="0" borderId="1" xfId="2" quotePrefix="1" applyNumberFormat="1" applyFont="1" applyFill="1" applyBorder="1" applyAlignment="1">
      <alignment horizontal="right" vertical="center" wrapText="1"/>
    </xf>
    <xf numFmtId="3" fontId="7" fillId="0" borderId="1" xfId="1126" applyNumberFormat="1" applyFont="1" applyFill="1" applyBorder="1" applyAlignment="1">
      <alignment horizontal="right" vertical="center" wrapText="1"/>
    </xf>
    <xf numFmtId="3" fontId="7" fillId="0" borderId="1" xfId="1126" applyNumberFormat="1" applyFont="1" applyFill="1" applyBorder="1" applyAlignment="1">
      <alignment vertical="center" wrapText="1"/>
    </xf>
    <xf numFmtId="3" fontId="7" fillId="0" borderId="1" xfId="1126" applyNumberFormat="1" applyFont="1" applyFill="1" applyBorder="1" applyAlignment="1">
      <alignment horizontal="left" vertical="center" wrapText="1"/>
    </xf>
    <xf numFmtId="3" fontId="7" fillId="0" borderId="1" xfId="1126" applyNumberFormat="1" applyFont="1" applyFill="1" applyBorder="1" applyAlignment="1">
      <alignment horizontal="center" vertical="center" wrapText="1"/>
    </xf>
    <xf numFmtId="248" fontId="6" fillId="0" borderId="1" xfId="2" quotePrefix="1" applyNumberFormat="1" applyFont="1" applyFill="1" applyBorder="1" applyAlignment="1">
      <alignment horizontal="center" vertical="center" wrapText="1"/>
    </xf>
    <xf numFmtId="248" fontId="7" fillId="0" borderId="1" xfId="1126" quotePrefix="1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right" vertical="center"/>
    </xf>
    <xf numFmtId="1" fontId="7" fillId="0" borderId="1" xfId="1126" applyNumberFormat="1" applyFont="1" applyFill="1" applyBorder="1" applyAlignment="1">
      <alignment vertical="center" wrapText="1"/>
    </xf>
    <xf numFmtId="3" fontId="210" fillId="0" borderId="0" xfId="0" applyNumberFormat="1" applyFont="1" applyFill="1"/>
    <xf numFmtId="49" fontId="6" fillId="0" borderId="1" xfId="1126" applyNumberFormat="1" applyFont="1" applyFill="1" applyBorder="1" applyAlignment="1">
      <alignment horizontal="center" vertical="center"/>
    </xf>
    <xf numFmtId="1" fontId="6" fillId="0" borderId="1" xfId="1126" applyNumberFormat="1" applyFont="1" applyFill="1" applyBorder="1" applyAlignment="1">
      <alignment vertical="center" wrapText="1"/>
    </xf>
    <xf numFmtId="1" fontId="6" fillId="0" borderId="1" xfId="1126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right" vertical="center"/>
    </xf>
    <xf numFmtId="1" fontId="7" fillId="0" borderId="1" xfId="1126" applyNumberFormat="1" applyFont="1" applyFill="1" applyBorder="1" applyAlignment="1">
      <alignment vertical="center"/>
    </xf>
    <xf numFmtId="49" fontId="7" fillId="0" borderId="1" xfId="1126" applyNumberFormat="1" applyFont="1" applyFill="1" applyBorder="1" applyAlignment="1">
      <alignment horizontal="center" vertical="center"/>
    </xf>
    <xf numFmtId="1" fontId="7" fillId="0" borderId="1" xfId="1126" applyNumberFormat="1" applyFont="1" applyFill="1" applyBorder="1" applyAlignment="1">
      <alignment horizontal="center" vertical="center" wrapText="1"/>
    </xf>
    <xf numFmtId="3" fontId="211" fillId="0" borderId="0" xfId="0" applyNumberFormat="1" applyFont="1" applyFill="1"/>
    <xf numFmtId="3" fontId="7" fillId="0" borderId="1" xfId="1126" applyNumberFormat="1" applyFont="1" applyFill="1" applyBorder="1" applyAlignment="1">
      <alignment horizontal="right" vertical="center"/>
    </xf>
    <xf numFmtId="1" fontId="7" fillId="0" borderId="8" xfId="1126" applyNumberFormat="1" applyFont="1" applyFill="1" applyBorder="1" applyAlignment="1">
      <alignment horizontal="left" vertical="center" wrapText="1"/>
    </xf>
    <xf numFmtId="3" fontId="7" fillId="0" borderId="1" xfId="1126" quotePrefix="1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right" vertical="center"/>
    </xf>
    <xf numFmtId="1" fontId="6" fillId="0" borderId="1" xfId="1126" applyNumberFormat="1" applyFont="1" applyFill="1" applyBorder="1" applyAlignment="1">
      <alignment vertical="center"/>
    </xf>
    <xf numFmtId="3" fontId="6" fillId="0" borderId="1" xfId="1126" applyNumberFormat="1" applyFont="1" applyFill="1" applyBorder="1" applyAlignment="1">
      <alignment horizontal="right" vertical="center"/>
    </xf>
    <xf numFmtId="3" fontId="14" fillId="0" borderId="1" xfId="1126" applyNumberFormat="1" applyFont="1" applyFill="1" applyBorder="1" applyAlignment="1">
      <alignment horizontal="left" vertical="center" wrapText="1"/>
    </xf>
    <xf numFmtId="164" fontId="7" fillId="0" borderId="1" xfId="2" quotePrefix="1" applyNumberFormat="1" applyFont="1" applyFill="1" applyBorder="1" applyAlignment="1">
      <alignment horizontal="center" vertical="center" wrapText="1"/>
    </xf>
    <xf numFmtId="192" fontId="6" fillId="0" borderId="1" xfId="2" applyNumberFormat="1" applyFont="1" applyFill="1" applyBorder="1" applyAlignment="1">
      <alignment horizontal="right" vertical="center"/>
    </xf>
    <xf numFmtId="192" fontId="7" fillId="0" borderId="1" xfId="2" applyNumberFormat="1" applyFont="1" applyFill="1" applyBorder="1" applyAlignment="1">
      <alignment horizontal="right" vertical="center"/>
    </xf>
    <xf numFmtId="37" fontId="6" fillId="0" borderId="1" xfId="2" applyNumberFormat="1" applyFont="1" applyFill="1" applyBorder="1" applyAlignment="1">
      <alignment horizontal="right" vertical="center"/>
    </xf>
    <xf numFmtId="49" fontId="7" fillId="0" borderId="0" xfId="1126" applyNumberFormat="1" applyFont="1" applyFill="1" applyAlignment="1">
      <alignment horizontal="center" vertical="center"/>
    </xf>
    <xf numFmtId="1" fontId="7" fillId="0" borderId="0" xfId="1126" applyNumberFormat="1" applyFont="1" applyFill="1" applyAlignment="1">
      <alignment vertical="center" wrapText="1"/>
    </xf>
    <xf numFmtId="1" fontId="7" fillId="0" borderId="0" xfId="1126" applyNumberFormat="1" applyFont="1" applyFill="1" applyAlignment="1">
      <alignment horizontal="center" vertical="center" wrapText="1"/>
    </xf>
    <xf numFmtId="164" fontId="7" fillId="0" borderId="0" xfId="2" applyNumberFormat="1" applyFont="1" applyFill="1" applyAlignment="1">
      <alignment horizontal="right" vertical="center"/>
    </xf>
    <xf numFmtId="1" fontId="16" fillId="0" borderId="9" xfId="1126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/>
    </xf>
    <xf numFmtId="0" fontId="21" fillId="0" borderId="9" xfId="0" applyFont="1" applyBorder="1" applyAlignment="1">
      <alignment wrapText="1"/>
    </xf>
  </cellXfs>
  <cellStyles count="1127">
    <cellStyle name="_x0001_" xfId="8"/>
    <cellStyle name="          _x000d__x000a_shell=progman.exe_x000d__x000a_m" xfId="9"/>
    <cellStyle name="#,##0" xfId="10"/>
    <cellStyle name="%" xfId="11"/>
    <cellStyle name="%_1.Cac bieu XD DT 2014 (theo CV 8895 cua BTC).30.7.ok.gui(lan 2)" xfId="12"/>
    <cellStyle name="." xfId="13"/>
    <cellStyle name="??" xfId="14"/>
    <cellStyle name="?? [0.00]_ Att. 1- Cover" xfId="15"/>
    <cellStyle name="?? [0]" xfId="16"/>
    <cellStyle name="?_x001d_??%U©÷u&amp;H©÷9_x0008_? s_x000a__x0007__x0001__x0001_" xfId="17"/>
    <cellStyle name="?_x001d_??%U©÷u&amp;H©÷9_x0008_?_x0009_s_x000a__x0007__x0001__x0001_" xfId="18"/>
    <cellStyle name="???? [0.00]_List-dwg" xfId="19"/>
    <cellStyle name="??????" xfId="20"/>
    <cellStyle name="????_??" xfId="21"/>
    <cellStyle name="???[0]_?? DI" xfId="22"/>
    <cellStyle name="???_?? DI" xfId="23"/>
    <cellStyle name="??[0]_BRE" xfId="24"/>
    <cellStyle name="??_ ??? ???? " xfId="25"/>
    <cellStyle name="??A? [0]_ÿÿÿÿÿÿ_1_¢¬???¢â? " xfId="26"/>
    <cellStyle name="??A?_ÿÿÿÿÿÿ_1_¢¬???¢â? " xfId="27"/>
    <cellStyle name="?¡±¢¥?_?¨ù??¢´¢¥_¢¬???¢â? " xfId="28"/>
    <cellStyle name="?ðÇ%U?&amp;H?_x0008_?s_x000a__x0007__x0001__x0001_" xfId="29"/>
    <cellStyle name="_Bang Chi tieu (2)" xfId="30"/>
    <cellStyle name="_Bao cao tai NPP PHAN DUNG 22-7" xfId="31"/>
    <cellStyle name="_Bao_cao_tuan_Vung" xfId="32"/>
    <cellStyle name="_Book1" xfId="33"/>
    <cellStyle name="_F4-6" xfId="34"/>
    <cellStyle name="_KT (2)" xfId="35"/>
    <cellStyle name="_KT (2)_1" xfId="36"/>
    <cellStyle name="_KT (2)_2" xfId="37"/>
    <cellStyle name="_KT (2)_2_TG-TH" xfId="38"/>
    <cellStyle name="_KT (2)_3" xfId="39"/>
    <cellStyle name="_KT (2)_3_TG-TH" xfId="40"/>
    <cellStyle name="_KT (2)_4" xfId="41"/>
    <cellStyle name="_KT (2)_4_TG-TH" xfId="42"/>
    <cellStyle name="_KT (2)_5" xfId="43"/>
    <cellStyle name="_KT (2)_TG-TH" xfId="44"/>
    <cellStyle name="_KT_TG" xfId="45"/>
    <cellStyle name="_KT_TG_1" xfId="46"/>
    <cellStyle name="_KT_TG_2" xfId="47"/>
    <cellStyle name="_KT_TG_3" xfId="48"/>
    <cellStyle name="_KT_TG_4" xfId="49"/>
    <cellStyle name="_LuuNgay24-07-2006Bao cao tai NPP PHAN DUNG 22-7" xfId="50"/>
    <cellStyle name="_TG-TH" xfId="51"/>
    <cellStyle name="_TG-TH_1" xfId="52"/>
    <cellStyle name="_TG-TH_2" xfId="53"/>
    <cellStyle name="_TG-TH_3" xfId="54"/>
    <cellStyle name="_TG-TH_4" xfId="55"/>
    <cellStyle name="~1" xfId="56"/>
    <cellStyle name="•W?_Format" xfId="57"/>
    <cellStyle name="•W€_’·Šú‰p•¶" xfId="58"/>
    <cellStyle name="•W_’·Šú‰p•¶" xfId="59"/>
    <cellStyle name="W_STDFOR" xfId="60"/>
    <cellStyle name="0" xfId="61"/>
    <cellStyle name="0.0" xfId="62"/>
    <cellStyle name="0.00" xfId="63"/>
    <cellStyle name="1" xfId="64"/>
    <cellStyle name="1_Book1" xfId="65"/>
    <cellStyle name="1_Cau thuy dien Ban La (Cu Anh)" xfId="66"/>
    <cellStyle name="1_Dtdchinh2397" xfId="67"/>
    <cellStyle name="1_Du toan 558 (Km17+508.12 - Km 22)" xfId="68"/>
    <cellStyle name="1_Dutoan(SGTL)" xfId="69"/>
    <cellStyle name="1_So Y te. ND 56 gui PNS(31.10)" xfId="70"/>
    <cellStyle name="1_ÿÿÿÿÿ" xfId="71"/>
    <cellStyle name="15" xfId="72"/>
    <cellStyle name="18.1" xfId="73"/>
    <cellStyle name="2" xfId="74"/>
    <cellStyle name="2_Book1" xfId="75"/>
    <cellStyle name="2_Cau thuy dien Ban La (Cu Anh)" xfId="76"/>
    <cellStyle name="2_Dtdchinh2397" xfId="77"/>
    <cellStyle name="2_Du toan 558 (Km17+508.12 - Km 22)" xfId="78"/>
    <cellStyle name="2_Dutoan(SGTL)" xfId="79"/>
    <cellStyle name="2_ÿÿÿÿÿ" xfId="80"/>
    <cellStyle name="20" xfId="81"/>
    <cellStyle name="20% - Accent1 2" xfId="82"/>
    <cellStyle name="20% - Accent2 2" xfId="83"/>
    <cellStyle name="20% - Accent3 2" xfId="84"/>
    <cellStyle name="20% - Accent4 2" xfId="85"/>
    <cellStyle name="20% - Accent5 2" xfId="86"/>
    <cellStyle name="20% - Accent6 2" xfId="87"/>
    <cellStyle name="3" xfId="88"/>
    <cellStyle name="3_Book1" xfId="89"/>
    <cellStyle name="3_Cau thuy dien Ban La (Cu Anh)" xfId="90"/>
    <cellStyle name="3_Dtdchinh2397" xfId="91"/>
    <cellStyle name="3_Du toan 558 (Km17+508.12 - Km 22)" xfId="92"/>
    <cellStyle name="3_Dutoan(SGTL)" xfId="93"/>
    <cellStyle name="3_ÿÿÿÿÿ" xfId="94"/>
    <cellStyle name="4" xfId="95"/>
    <cellStyle name="4_Book1" xfId="96"/>
    <cellStyle name="4_Cau thuy dien Ban La (Cu Anh)" xfId="97"/>
    <cellStyle name="4_Dtdchinh2397" xfId="98"/>
    <cellStyle name="4_Du toan 558 (Km17+508.12 - Km 22)" xfId="99"/>
    <cellStyle name="4_Dutoan(SGTL)" xfId="100"/>
    <cellStyle name="4_ÿÿÿÿÿ" xfId="101"/>
    <cellStyle name="40% - Accent1 2" xfId="102"/>
    <cellStyle name="40% - Accent2 2" xfId="103"/>
    <cellStyle name="40% - Accent3 2" xfId="104"/>
    <cellStyle name="40% - Accent4 2" xfId="105"/>
    <cellStyle name="40% - Accent5 2" xfId="106"/>
    <cellStyle name="40% - Accent6 2" xfId="107"/>
    <cellStyle name="52" xfId="108"/>
    <cellStyle name="6" xfId="109"/>
    <cellStyle name="6_So Y te. ND 56 gui PNS(31.10)" xfId="110"/>
    <cellStyle name="6_TABMIS 16.12.10" xfId="111"/>
    <cellStyle name="6_TABMIS chuyen nguon" xfId="112"/>
    <cellStyle name="6_" xfId="113"/>
    <cellStyle name="60% - Accent1 2" xfId="114"/>
    <cellStyle name="60% - Accent2 2" xfId="115"/>
    <cellStyle name="60% - Accent3 2" xfId="116"/>
    <cellStyle name="60% - Accent4 2" xfId="117"/>
    <cellStyle name="60% - Accent5 2" xfId="118"/>
    <cellStyle name="60% - Accent6 2" xfId="119"/>
    <cellStyle name="Accent1 2" xfId="120"/>
    <cellStyle name="Accent2 2" xfId="121"/>
    <cellStyle name="Accent3 2" xfId="122"/>
    <cellStyle name="Accent4 2" xfId="123"/>
    <cellStyle name="Accent5 2" xfId="124"/>
    <cellStyle name="Accent6 2" xfId="125"/>
    <cellStyle name="ÅëÈ­ [0]_¿ì¹°Åë" xfId="126"/>
    <cellStyle name="AeE­ [0]_INQUIRY ¿?¾÷AßAø " xfId="127"/>
    <cellStyle name="ÅëÈ­ [0]_laroux" xfId="128"/>
    <cellStyle name="ÅëÈ­_¿ì¹°Åë" xfId="129"/>
    <cellStyle name="AeE­_INQUIRY ¿?¾÷AßAø " xfId="130"/>
    <cellStyle name="ÅëÈ­_laroux" xfId="131"/>
    <cellStyle name="args.style" xfId="132"/>
    <cellStyle name="args.style 2" xfId="133"/>
    <cellStyle name="ÄÞ¸¶ [0]_¿ì¹°Åë" xfId="134"/>
    <cellStyle name="AÞ¸¶ [0]_INQUIRY ¿?¾÷AßAø " xfId="135"/>
    <cellStyle name="ÄÞ¸¶ [0]_laroux" xfId="136"/>
    <cellStyle name="ÄÞ¸¶_¿ì¹°Åë" xfId="137"/>
    <cellStyle name="AÞ¸¶_INQUIRY ¿?¾÷AßAø " xfId="138"/>
    <cellStyle name="ÄÞ¸¶_laroux" xfId="139"/>
    <cellStyle name="AutoFormat Options" xfId="140"/>
    <cellStyle name="Bad 2" xfId="142"/>
    <cellStyle name="Bad 3" xfId="141"/>
    <cellStyle name="Bi?nh th???ng_Works-Seperate" xfId="143"/>
    <cellStyle name="BILL제목" xfId="144"/>
    <cellStyle name="Bình Thường_Sheet1" xfId="145"/>
    <cellStyle name="Body" xfId="146"/>
    <cellStyle name="C?AØ_¿?¾÷CoE² " xfId="147"/>
    <cellStyle name="Ç¥ÁØ_#2(M17)_1" xfId="148"/>
    <cellStyle name="C￥AØ_¿μ¾÷CoE² " xfId="149"/>
    <cellStyle name="Ç¥ÁØ_±³°¢¼ö·®" xfId="150"/>
    <cellStyle name="C￥AØ_≫c¾÷ºIº° AN°e " xfId="151"/>
    <cellStyle name="Ç¥ÁØ_S" xfId="152"/>
    <cellStyle name="C￥AØ_Sheet1_¿μ¾÷CoE² " xfId="153"/>
    <cellStyle name="Calc Currency (0)" xfId="154"/>
    <cellStyle name="Calc Currency (2)" xfId="155"/>
    <cellStyle name="Calc Percent (0)" xfId="156"/>
    <cellStyle name="Calc Percent (1)" xfId="157"/>
    <cellStyle name="Calc Percent (2)" xfId="158"/>
    <cellStyle name="Calc Units (0)" xfId="159"/>
    <cellStyle name="Calc Units (1)" xfId="160"/>
    <cellStyle name="Calc Units (2)" xfId="161"/>
    <cellStyle name="Calculation 2" xfId="162"/>
    <cellStyle name="category" xfId="163"/>
    <cellStyle name="CC1" xfId="164"/>
    <cellStyle name="CC2" xfId="165"/>
    <cellStyle name="chchuyen" xfId="166"/>
    <cellStyle name="Check Cell 2" xfId="167"/>
    <cellStyle name="Chi phÝ kh¸c_Book1" xfId="168"/>
    <cellStyle name="CHUONG" xfId="169"/>
    <cellStyle name="Comma" xfId="2" builtinId="3"/>
    <cellStyle name="Comma  - Style1" xfId="171"/>
    <cellStyle name="Comma  - Style2" xfId="172"/>
    <cellStyle name="Comma  - Style3" xfId="173"/>
    <cellStyle name="Comma  - Style4" xfId="174"/>
    <cellStyle name="Comma  - Style5" xfId="175"/>
    <cellStyle name="Comma  - Style6" xfId="176"/>
    <cellStyle name="Comma  - Style7" xfId="177"/>
    <cellStyle name="Comma  - Style8" xfId="178"/>
    <cellStyle name="Comma [ ,]" xfId="179"/>
    <cellStyle name="Comma [0] 2" xfId="180"/>
    <cellStyle name="Comma [0] 2 2" xfId="181"/>
    <cellStyle name="Comma [0] 2 3" xfId="182"/>
    <cellStyle name="Comma [0] 3" xfId="183"/>
    <cellStyle name="Comma [0] 3 2" xfId="184"/>
    <cellStyle name="Comma [0] 4" xfId="185"/>
    <cellStyle name="Comma [0] 4 2" xfId="186"/>
    <cellStyle name="Comma [0] 4 2 2" xfId="187"/>
    <cellStyle name="Comma [0] 4 3" xfId="188"/>
    <cellStyle name="Comma [0] 5" xfId="189"/>
    <cellStyle name="Comma [0] 6" xfId="190"/>
    <cellStyle name="Comma [00]" xfId="191"/>
    <cellStyle name="Comma 10" xfId="192"/>
    <cellStyle name="Comma 10 2" xfId="193"/>
    <cellStyle name="Comma 10 3" xfId="194"/>
    <cellStyle name="Comma 10_So Y te. ND 56 gui PNS(31.10)" xfId="195"/>
    <cellStyle name="Comma 11" xfId="170"/>
    <cellStyle name="Comma 13 3" xfId="196"/>
    <cellStyle name="Comma 14" xfId="197"/>
    <cellStyle name="Comma 17" xfId="198"/>
    <cellStyle name="Comma 2" xfId="199"/>
    <cellStyle name="Comma 2 2" xfId="200"/>
    <cellStyle name="Comma 2 2 2" xfId="201"/>
    <cellStyle name="Comma 2 3" xfId="202"/>
    <cellStyle name="Comma 2 3 2" xfId="203"/>
    <cellStyle name="Comma 2_So Y te. ND 56 gui PNS(31.10)" xfId="204"/>
    <cellStyle name="Comma 3" xfId="205"/>
    <cellStyle name="Comma 3 2" xfId="206"/>
    <cellStyle name="Comma 4" xfId="207"/>
    <cellStyle name="Comma 4 2" xfId="208"/>
    <cellStyle name="Comma 4 2 2" xfId="209"/>
    <cellStyle name="Comma 5" xfId="210"/>
    <cellStyle name="Comma 5 2" xfId="211"/>
    <cellStyle name="Comma 5 3" xfId="212"/>
    <cellStyle name="Comma 6" xfId="213"/>
    <cellStyle name="Comma 7" xfId="214"/>
    <cellStyle name="Comma 7 2" xfId="215"/>
    <cellStyle name="Comma 8" xfId="216"/>
    <cellStyle name="Comma 8 2" xfId="217"/>
    <cellStyle name="Comma 9" xfId="218"/>
    <cellStyle name="Comma 9 2" xfId="219"/>
    <cellStyle name="Comma 9 3" xfId="220"/>
    <cellStyle name="comma zerodec" xfId="221"/>
    <cellStyle name="Comma0" xfId="222"/>
    <cellStyle name="Copied" xfId="223"/>
    <cellStyle name="CT1" xfId="224"/>
    <cellStyle name="CT2" xfId="225"/>
    <cellStyle name="CT4" xfId="226"/>
    <cellStyle name="CT5" xfId="227"/>
    <cellStyle name="ct7" xfId="228"/>
    <cellStyle name="ct8" xfId="229"/>
    <cellStyle name="cth1" xfId="230"/>
    <cellStyle name="Cthuc" xfId="231"/>
    <cellStyle name="Cthuc1" xfId="232"/>
    <cellStyle name="Currency" xfId="1" builtinId="4"/>
    <cellStyle name="Currency [00]" xfId="233"/>
    <cellStyle name="Currency 2" xfId="234"/>
    <cellStyle name="Currency0" xfId="235"/>
    <cellStyle name="Currency1" xfId="236"/>
    <cellStyle name="d" xfId="237"/>
    <cellStyle name="d%" xfId="238"/>
    <cellStyle name="d_1.Cac bieu XD DT 2014 (theo CV 8895 cua BTC).30.7.ok.gui(lan 2)" xfId="239"/>
    <cellStyle name="D1" xfId="240"/>
    <cellStyle name="Date" xfId="241"/>
    <cellStyle name="Date Short" xfId="242"/>
    <cellStyle name="Date_Bao Cao Kiem Tra  trung bay Ke milk-yomilk CK 2" xfId="243"/>
    <cellStyle name="DELTA" xfId="244"/>
    <cellStyle name="Dezimal [0]_68574_Materialbedarfsliste" xfId="245"/>
    <cellStyle name="Dezimal_68574_Materialbedarfsliste" xfId="246"/>
    <cellStyle name="Dollar (zero dec)" xfId="247"/>
    <cellStyle name="Dziesi?tny [0]_Invoices2001Slovakia" xfId="248"/>
    <cellStyle name="Dziesi?tny_Invoices2001Slovakia" xfId="249"/>
    <cellStyle name="Dziesietny [0]_Invoices2001Slovakia" xfId="250"/>
    <cellStyle name="Dziesiętny [0]_Invoices2001Slovakia" xfId="251"/>
    <cellStyle name="Dziesietny [0]_Invoices2001Slovakia_Book1" xfId="252"/>
    <cellStyle name="Dziesiętny [0]_Invoices2001Slovakia_Book1" xfId="253"/>
    <cellStyle name="Dziesietny [0]_Invoices2001Slovakia_Book1_Tong hop Cac tuyen(9-1-06)" xfId="254"/>
    <cellStyle name="Dziesiętny [0]_Invoices2001Slovakia_Book1_Tong hop Cac tuyen(9-1-06)" xfId="255"/>
    <cellStyle name="Dziesietny [0]_Invoices2001Slovakia_KL K.C mat duong" xfId="256"/>
    <cellStyle name="Dziesiętny [0]_Invoices2001Slovakia_Nhalamviec VTC(25-1-05)" xfId="257"/>
    <cellStyle name="Dziesietny [0]_Invoices2001Slovakia_So Y te. ND 56 gui PNS(31.10)" xfId="258"/>
    <cellStyle name="Dziesiętny [0]_Invoices2001Slovakia_TDT KHANH HOA" xfId="259"/>
    <cellStyle name="Dziesietny [0]_Invoices2001Slovakia_TDT KHANH HOA_Tong hop Cac tuyen(9-1-06)" xfId="260"/>
    <cellStyle name="Dziesiętny [0]_Invoices2001Slovakia_TDT KHANH HOA_Tong hop Cac tuyen(9-1-06)" xfId="261"/>
    <cellStyle name="Dziesietny [0]_Invoices2001Slovakia_TDT quangngai" xfId="262"/>
    <cellStyle name="Dziesiętny [0]_Invoices2001Slovakia_TDT quangngai" xfId="263"/>
    <cellStyle name="Dziesietny [0]_Invoices2001Slovakia_TDT quangngai_Book1" xfId="264"/>
    <cellStyle name="Dziesiętny [0]_Invoices2001Slovakia_TDT quangngai_Book1" xfId="265"/>
    <cellStyle name="Dziesietny [0]_Invoices2001Slovakia_Tong hop Cac tuyen(9-1-06)" xfId="266"/>
    <cellStyle name="Dziesietny_Invoices2001Slovakia" xfId="267"/>
    <cellStyle name="Dziesiętny_Invoices2001Slovakia" xfId="268"/>
    <cellStyle name="Dziesietny_Invoices2001Slovakia_Book1" xfId="269"/>
    <cellStyle name="Dziesiętny_Invoices2001Slovakia_Book1" xfId="270"/>
    <cellStyle name="Dziesietny_Invoices2001Slovakia_Book1_Tong hop Cac tuyen(9-1-06)" xfId="271"/>
    <cellStyle name="Dziesiętny_Invoices2001Slovakia_Book1_Tong hop Cac tuyen(9-1-06)" xfId="272"/>
    <cellStyle name="Dziesietny_Invoices2001Slovakia_KL K.C mat duong" xfId="273"/>
    <cellStyle name="Dziesiętny_Invoices2001Slovakia_Nhalamviec VTC(25-1-05)" xfId="274"/>
    <cellStyle name="Dziesietny_Invoices2001Slovakia_So Y te. ND 56 gui PNS(31.10)" xfId="275"/>
    <cellStyle name="Dziesiętny_Invoices2001Slovakia_TDT KHANH HOA" xfId="276"/>
    <cellStyle name="Dziesietny_Invoices2001Slovakia_TDT KHANH HOA_Tong hop Cac tuyen(9-1-06)" xfId="277"/>
    <cellStyle name="Dziesiętny_Invoices2001Slovakia_TDT KHANH HOA_Tong hop Cac tuyen(9-1-06)" xfId="278"/>
    <cellStyle name="Dziesietny_Invoices2001Slovakia_TDT quangngai" xfId="279"/>
    <cellStyle name="Dziesiętny_Invoices2001Slovakia_TDT quangngai" xfId="280"/>
    <cellStyle name="Dziesietny_Invoices2001Slovakia_TDT quangngai_Book1" xfId="281"/>
    <cellStyle name="Dziesiętny_Invoices2001Slovakia_TDT quangngai_Book1" xfId="282"/>
    <cellStyle name="Dziesietny_Invoices2001Slovakia_Tong hop Cac tuyen(9-1-06)" xfId="283"/>
    <cellStyle name="e" xfId="284"/>
    <cellStyle name="Enter Currency (0)" xfId="285"/>
    <cellStyle name="Enter Currency (2)" xfId="286"/>
    <cellStyle name="Enter Units (0)" xfId="287"/>
    <cellStyle name="Enter Units (1)" xfId="288"/>
    <cellStyle name="Enter Units (2)" xfId="289"/>
    <cellStyle name="Entered" xfId="290"/>
    <cellStyle name="Euro" xfId="291"/>
    <cellStyle name="Explanatory Text 2" xfId="292"/>
    <cellStyle name="f" xfId="293"/>
    <cellStyle name="F2" xfId="294"/>
    <cellStyle name="F3" xfId="295"/>
    <cellStyle name="F4" xfId="296"/>
    <cellStyle name="F5" xfId="297"/>
    <cellStyle name="F6" xfId="298"/>
    <cellStyle name="F7" xfId="299"/>
    <cellStyle name="F8" xfId="300"/>
    <cellStyle name="Fixed" xfId="301"/>
    <cellStyle name="Font Britannic16" xfId="302"/>
    <cellStyle name="Font Britannic18" xfId="303"/>
    <cellStyle name="Font CenturyCond 18" xfId="304"/>
    <cellStyle name="Font Cond20" xfId="305"/>
    <cellStyle name="Font Lucida sans16" xfId="306"/>
    <cellStyle name="Font LucidaSans16" xfId="307"/>
    <cellStyle name="Font NewCenturyCond18" xfId="308"/>
    <cellStyle name="Font Ottawa14" xfId="309"/>
    <cellStyle name="Font Ottawa16" xfId="310"/>
    <cellStyle name="Good 2" xfId="311"/>
    <cellStyle name="Grey" xfId="312"/>
    <cellStyle name="H" xfId="313"/>
    <cellStyle name="ha" xfId="314"/>
    <cellStyle name="HAI" xfId="315"/>
    <cellStyle name="Head 1" xfId="316"/>
    <cellStyle name="HEADER" xfId="317"/>
    <cellStyle name="Header1" xfId="318"/>
    <cellStyle name="Header2" xfId="319"/>
    <cellStyle name="Heading 1 2" xfId="321"/>
    <cellStyle name="Heading 1 3" xfId="320"/>
    <cellStyle name="Heading 2 2" xfId="323"/>
    <cellStyle name="Heading 2 3" xfId="322"/>
    <cellStyle name="Heading 3 2" xfId="324"/>
    <cellStyle name="Heading 4 2" xfId="325"/>
    <cellStyle name="Heading1" xfId="326"/>
    <cellStyle name="Heading2" xfId="327"/>
    <cellStyle name="HEADINGS" xfId="328"/>
    <cellStyle name="HEADINGSTOP" xfId="329"/>
    <cellStyle name="headoption" xfId="330"/>
    <cellStyle name="Hoa-Scholl" xfId="331"/>
    <cellStyle name="Hyperlink 2" xfId="332"/>
    <cellStyle name="Hyperlink 3" xfId="333"/>
    <cellStyle name="i·0" xfId="334"/>
    <cellStyle name="Input [yellow]" xfId="336"/>
    <cellStyle name="Input 2" xfId="335"/>
    <cellStyle name="khanh" xfId="337"/>
    <cellStyle name="khung" xfId="338"/>
    <cellStyle name="Ledger 17 x 11 in" xfId="339"/>
    <cellStyle name="Line" xfId="340"/>
    <cellStyle name="Link Currency (0)" xfId="341"/>
    <cellStyle name="Link Currency (2)" xfId="342"/>
    <cellStyle name="Link Units (0)" xfId="343"/>
    <cellStyle name="Link Units (1)" xfId="344"/>
    <cellStyle name="Link Units (2)" xfId="345"/>
    <cellStyle name="Linked Cell 2" xfId="346"/>
    <cellStyle name="Loai CBDT" xfId="347"/>
    <cellStyle name="Loai CT" xfId="348"/>
    <cellStyle name="Loai GD" xfId="349"/>
    <cellStyle name="luc" xfId="350"/>
    <cellStyle name="luc2" xfId="351"/>
    <cellStyle name="Luong" xfId="352"/>
    <cellStyle name="MAU" xfId="353"/>
    <cellStyle name="Millares [0]_Well Timing" xfId="354"/>
    <cellStyle name="Millares_Well Timing" xfId="355"/>
    <cellStyle name="Model" xfId="356"/>
    <cellStyle name="moi" xfId="357"/>
    <cellStyle name="Moneda [0]_Well Timing" xfId="358"/>
    <cellStyle name="Moneda_Well Timing" xfId="359"/>
    <cellStyle name="Monétaire [0]_TARIFFS DB" xfId="360"/>
    <cellStyle name="Monétaire_TARIFFS DB" xfId="361"/>
    <cellStyle name="n" xfId="362"/>
    <cellStyle name="n1" xfId="363"/>
    <cellStyle name="Neutral 2" xfId="364"/>
    <cellStyle name="New" xfId="365"/>
    <cellStyle name="New Times Roman" xfId="366"/>
    <cellStyle name="New_1.Cac bieu XD DT 2014 (theo CV 8895 cua BTC).30.7.ok.gui(lan 2)" xfId="367"/>
    <cellStyle name="no dec" xfId="368"/>
    <cellStyle name="ÑONVÒ" xfId="369"/>
    <cellStyle name="Normal" xfId="0" builtinId="0"/>
    <cellStyle name="Normal - Style1" xfId="370"/>
    <cellStyle name="Normal - 유형1" xfId="371"/>
    <cellStyle name="Normal 10" xfId="372"/>
    <cellStyle name="Normal 10 2" xfId="373"/>
    <cellStyle name="Normal 10 3" xfId="374"/>
    <cellStyle name="Normal 10 4" xfId="1125"/>
    <cellStyle name="Normal 10_bao cao kinh phi ND49, tien an, khuyet tat 2014" xfId="375"/>
    <cellStyle name="Normal 11" xfId="376"/>
    <cellStyle name="Normal 11 2" xfId="377"/>
    <cellStyle name="Normal 11 3" xfId="378"/>
    <cellStyle name="Normal 11_Dự thảo Biểu UBND huyện.1" xfId="379"/>
    <cellStyle name="Normal 12" xfId="380"/>
    <cellStyle name="Normal 12 2" xfId="381"/>
    <cellStyle name="Normal 12 3" xfId="382"/>
    <cellStyle name="Normal 13" xfId="383"/>
    <cellStyle name="Normal 13 2" xfId="384"/>
    <cellStyle name="Normal 14" xfId="4"/>
    <cellStyle name="Normal 14 2" xfId="385"/>
    <cellStyle name="Normal 15" xfId="386"/>
    <cellStyle name="Normal 16" xfId="387"/>
    <cellStyle name="Normal 17" xfId="388"/>
    <cellStyle name="Normal 18" xfId="389"/>
    <cellStyle name="Normal 19" xfId="390"/>
    <cellStyle name="Normal 2" xfId="3"/>
    <cellStyle name="Normal 2 2" xfId="5"/>
    <cellStyle name="Normal 2 2 2" xfId="393"/>
    <cellStyle name="Normal 2 2 2 2" xfId="394"/>
    <cellStyle name="Normal 2 2 3" xfId="392"/>
    <cellStyle name="Normal 2 2_Lap du toan  luong 2013" xfId="395"/>
    <cellStyle name="Normal 2 3" xfId="396"/>
    <cellStyle name="Normal 2 3 2" xfId="397"/>
    <cellStyle name="Normal 2 4" xfId="398"/>
    <cellStyle name="Normal 2 5" xfId="6"/>
    <cellStyle name="Normal 2 5 2" xfId="399"/>
    <cellStyle name="Normal 2 6" xfId="400"/>
    <cellStyle name="Normal 2 7" xfId="391"/>
    <cellStyle name="Normal 2_Bao cao - Bieu mau lap ke hoach 2013" xfId="401"/>
    <cellStyle name="Normal 20" xfId="7"/>
    <cellStyle name="Normal 3" xfId="402"/>
    <cellStyle name="Normal 3 2" xfId="403"/>
    <cellStyle name="Normal 3 2 2" xfId="404"/>
    <cellStyle name="Normal 3 3" xfId="405"/>
    <cellStyle name="Normal 3 4" xfId="406"/>
    <cellStyle name="Normal 3_1.Cac bieu XD DT 2014 (theo CV 8895 cua BTC).30.7.ok.gui(lan 2)" xfId="407"/>
    <cellStyle name="Normal 4" xfId="408"/>
    <cellStyle name="Normal 4 2" xfId="409"/>
    <cellStyle name="Normal 4 3" xfId="410"/>
    <cellStyle name="Normal 4 3 2" xfId="411"/>
    <cellStyle name="Normal 4 3_2. Cac chinh sach an sinh DT2012, XD DT2013 (Q.H)" xfId="412"/>
    <cellStyle name="Normal 4 4" xfId="413"/>
    <cellStyle name="Normal 4_1.Cac bieu XD DT 2014 (theo CV 8895 cua BTC).30.7.ok.gui(lan 2)" xfId="414"/>
    <cellStyle name="Normal 5" xfId="415"/>
    <cellStyle name="Normal 5 2" xfId="416"/>
    <cellStyle name="Normal 5 3" xfId="417"/>
    <cellStyle name="Normal 5 4" xfId="418"/>
    <cellStyle name="Normal 5_So Y te. ND 56 gui PNS(31.10)" xfId="419"/>
    <cellStyle name="Normal 6" xfId="420"/>
    <cellStyle name="Normal 6 2" xfId="421"/>
    <cellStyle name="Normal 6_KP Methadone" xfId="422"/>
    <cellStyle name="Normal 7" xfId="423"/>
    <cellStyle name="Normal 7 2" xfId="424"/>
    <cellStyle name="Normal 7_1. DU TOAN CHI 2014_KHOI QH-PX (duthao).9.10(hop LC)-sua" xfId="425"/>
    <cellStyle name="Normal 8" xfId="426"/>
    <cellStyle name="Normal 8 2" xfId="427"/>
    <cellStyle name="Normal 9" xfId="428"/>
    <cellStyle name="Normal 9 2" xfId="429"/>
    <cellStyle name="Normal_Bieu mau (CV )" xfId="1126"/>
    <cellStyle name="Normal_QT NGAN SÁCH 2014 ct" xfId="430"/>
    <cellStyle name="Normal1" xfId="431"/>
    <cellStyle name="Normalny_Cennik obowiazuje od 06-08-2001 r (1)" xfId="432"/>
    <cellStyle name="Note 2" xfId="433"/>
    <cellStyle name="Œ…‹æØ‚è [0.00]_ÆÂ¹²" xfId="434"/>
    <cellStyle name="Œ…‹æØ‚è_laroux" xfId="435"/>
    <cellStyle name="oft Excel]_x000d__x000a_Comment=open=/f ‚ðw’è‚·‚é‚ÆAƒ†[ƒU[’è‹`ŠÖ”‚ðŠÖ”“\‚è•t‚¯‚Ìˆê——‚É“o˜^‚·‚é‚±‚Æ‚ª‚Å‚«‚Ü‚·B_x000d__x000a_Maximized" xfId="436"/>
    <cellStyle name="oft Excel]_x000d__x000a_Comment=open=/f ‚ðŽw’è‚·‚é‚ÆAƒ†[ƒU[’è‹`ŠÖ”‚ðŠÖ”“\‚è•t‚¯‚Ìˆê——‚É“o˜^‚·‚é‚±‚Æ‚ª‚Å‚«‚Ü‚·B_x000d__x000a_Maximized" xfId="437"/>
    <cellStyle name="oft Excel]_x000d__x000a_Comment=The open=/f lines load custom functions into the Paste Function list._x000d__x000a_Maximized=2_x000d__x000a_Basics=1_x000d__x000a_A" xfId="438"/>
    <cellStyle name="oft Excel]_x000d__x000a_Comment=The open=/f lines load custom functions into the Paste Function list._x000d__x000a_Maximized=3_x000d__x000a_Basics=1_x000d__x000a_A" xfId="439"/>
    <cellStyle name="omma [0]_Mktg Prog" xfId="440"/>
    <cellStyle name="ormal_Sheet1_1" xfId="441"/>
    <cellStyle name="Output 2" xfId="442"/>
    <cellStyle name="paint" xfId="443"/>
    <cellStyle name="Pattern" xfId="444"/>
    <cellStyle name="per.style" xfId="445"/>
    <cellStyle name="per.style 2" xfId="446"/>
    <cellStyle name="Percent [0]" xfId="447"/>
    <cellStyle name="Percent [00]" xfId="448"/>
    <cellStyle name="Percent [2]" xfId="449"/>
    <cellStyle name="Percent 2" xfId="450"/>
    <cellStyle name="Percent 3" xfId="451"/>
    <cellStyle name="PrePop Currency (0)" xfId="452"/>
    <cellStyle name="PrePop Currency (2)" xfId="453"/>
    <cellStyle name="PrePop Units (0)" xfId="454"/>
    <cellStyle name="PrePop Units (1)" xfId="455"/>
    <cellStyle name="PrePop Units (2)" xfId="456"/>
    <cellStyle name="pricing" xfId="457"/>
    <cellStyle name="PSChar" xfId="458"/>
    <cellStyle name="PSHeading" xfId="459"/>
    <cellStyle name="QG" xfId="460"/>
    <cellStyle name="QG 2" xfId="461"/>
    <cellStyle name="QUANG" xfId="462"/>
    <cellStyle name="QUANG 2" xfId="463"/>
    <cellStyle name="regstoresfromspecstores" xfId="464"/>
    <cellStyle name="RevList" xfId="465"/>
    <cellStyle name="S—_x0008_" xfId="466"/>
    <cellStyle name="s]_x000d__x000a_spooler=yes_x000d__x000a_load=_x000d__x000a_Beep=yes_x000d__x000a_NullPort=None_x000d__x000a_BorderWidth=3_x000d__x000a_CursorBlinkRate=1200_x000d__x000a_DoubleClickSpeed=452_x000d__x000a_Programs=co" xfId="467"/>
    <cellStyle name="SAPBEXaggData" xfId="468"/>
    <cellStyle name="SAPBEXaggDataEmph" xfId="469"/>
    <cellStyle name="SAPBEXaggItem" xfId="470"/>
    <cellStyle name="SAPBEXchaText" xfId="471"/>
    <cellStyle name="SAPBEXexcBad7" xfId="472"/>
    <cellStyle name="SAPBEXexcBad8" xfId="473"/>
    <cellStyle name="SAPBEXexcBad9" xfId="474"/>
    <cellStyle name="SAPBEXexcCritical4" xfId="475"/>
    <cellStyle name="SAPBEXexcCritical5" xfId="476"/>
    <cellStyle name="SAPBEXexcCritical6" xfId="477"/>
    <cellStyle name="SAPBEXexcGood1" xfId="478"/>
    <cellStyle name="SAPBEXexcGood2" xfId="479"/>
    <cellStyle name="SAPBEXexcGood3" xfId="480"/>
    <cellStyle name="SAPBEXfilterDrill" xfId="481"/>
    <cellStyle name="SAPBEXfilterItem" xfId="482"/>
    <cellStyle name="SAPBEXfilterText" xfId="483"/>
    <cellStyle name="SAPBEXformats" xfId="484"/>
    <cellStyle name="SAPBEXheaderItem" xfId="485"/>
    <cellStyle name="SAPBEXheaderText" xfId="486"/>
    <cellStyle name="SAPBEXresData" xfId="487"/>
    <cellStyle name="SAPBEXresDataEmph" xfId="488"/>
    <cellStyle name="SAPBEXresItem" xfId="489"/>
    <cellStyle name="SAPBEXstdData" xfId="490"/>
    <cellStyle name="SAPBEXstdDataEmph" xfId="491"/>
    <cellStyle name="SAPBEXstdItem" xfId="492"/>
    <cellStyle name="SAPBEXtitle" xfId="493"/>
    <cellStyle name="SAPBEXundefined" xfId="494"/>
    <cellStyle name="SHADEDSTORES" xfId="495"/>
    <cellStyle name="so_hang_nghin" xfId="496"/>
    <cellStyle name="specstores" xfId="497"/>
    <cellStyle name="Standard_Anpassen der Amortisation" xfId="498"/>
    <cellStyle name="STTDG" xfId="499"/>
    <cellStyle name="Style 1" xfId="500"/>
    <cellStyle name="Style 2" xfId="501"/>
    <cellStyle name="Style 3" xfId="502"/>
    <cellStyle name="Style 4" xfId="503"/>
    <cellStyle name="subhead" xfId="504"/>
    <cellStyle name="Subtotal" xfId="505"/>
    <cellStyle name="T" xfId="506"/>
    <cellStyle name="T_ M 15" xfId="507"/>
    <cellStyle name="T_1.Cac bieu XD DT 2014 (theo CV 8895 cua BTC).30.7.ok.gui(lan 2)" xfId="508"/>
    <cellStyle name="T_1.Tong hop mot so noi dung can doi DT2010" xfId="509"/>
    <cellStyle name="T_1.Tong hop mot so noi dung can doi DT2010 2" xfId="510"/>
    <cellStyle name="T_1.Tong hop mot so noi dung can doi DT2010 2 2" xfId="511"/>
    <cellStyle name="T_1.Tong hop mot so noi dung can doi DT2010 2_1. DU TOAN CHI 2014_KHOI QH-PX (duthao).10.10" xfId="512"/>
    <cellStyle name="T_1.Tong hop mot so noi dung can doi DT2010 2_1. DU TOAN CHI 2014_KHOI QH-PX (duthao).9.10(hop LC)-sua" xfId="513"/>
    <cellStyle name="T_1.Tong hop mot so noi dung can doi DT2010 2_1.Cac bieu XD DT 2014 (theo CV 8895 cua BTC).30.7.ok.gui(lan 2)" xfId="514"/>
    <cellStyle name="T_1.Tong hop mot so noi dung can doi DT2010 2_1.TO ROI THEO TUNG SU NGHIEP NAM 2012 (Chinh thuc).thu" xfId="515"/>
    <cellStyle name="T_1.Tong hop mot so noi dung can doi DT2010 2_2. Cac chinh sach an sinh DT2012, XD DT2013 (Q.H)" xfId="516"/>
    <cellStyle name="T_1.Tong hop mot so noi dung can doi DT2010 2_2. Cac chinh sach an sinh DT2012, XD DT2013 (Q.H)_1.Cac bieu XD DT 2014 (theo CV 8895 cua BTC).30.7.ok.gui(lan 2)" xfId="517"/>
    <cellStyle name="T_1.Tong hop mot so noi dung can doi DT2010 2_4. Cac Phu luc co so tinh DT_2012 (ngocthu)" xfId="518"/>
    <cellStyle name="T_1.Tong hop mot so noi dung can doi DT2010 2_4. Cac Phu luc co so tinh DT_2012 (ngocthu)_1.Cac bieu XD DT 2014 (theo CV 8895 cua BTC).30.7.ok.gui(lan 2)" xfId="519"/>
    <cellStyle name="T_1.Tong hop mot so noi dung can doi DT2010 2_4. Cac Phu luc co so tinh DT_2012 (ngocthu)_KP to cap nuoc Hoa Vang" xfId="520"/>
    <cellStyle name="T_1.Tong hop mot so noi dung can doi DT2010 2_4. Cac Phu luc co so tinh DT_2012 (ngocthu)-a" xfId="521"/>
    <cellStyle name="T_1.Tong hop mot so noi dung can doi DT2010 2_4. Cac Phu luc co so tinh DT_2012 (ngocthu)-a_1.Cac bieu XD DT 2014 (theo CV 8895 cua BTC).30.7.ok.gui(lan 2)" xfId="522"/>
    <cellStyle name="T_1.Tong hop mot so noi dung can doi DT2010 2_4. Cac Phu luc co so tinh DT_2012 (ngocthu)-a_KP to cap nuoc Hoa Vang" xfId="523"/>
    <cellStyle name="T_1.Tong hop mot so noi dung can doi DT2010 2_4. Cac Phu luc co so tinh DT_2012 (ngocthu)-chinhthuc" xfId="524"/>
    <cellStyle name="T_1.Tong hop mot so noi dung can doi DT2010 2_4. Cac Phu luc co so tinh DT_2012 (ngocthu)-chinhthuc_KP to cap nuoc Hoa Vang" xfId="525"/>
    <cellStyle name="T_1.Tong hop mot so noi dung can doi DT2010 2_4.BIEU MAU CAC PHU LUC CO SO TINH DT_2012 (ngocthu)" xfId="526"/>
    <cellStyle name="T_1.Tong hop mot so noi dung can doi DT2010 2_4.BIEU MAU CAC PHU LUC CO SO TINH DT_2012 (ngocthu).a" xfId="527"/>
    <cellStyle name="T_1.Tong hop mot so noi dung can doi DT2010 2_4.BIEU MAU CAC PHU LUC CO SO TINH DT_2012 (ngocthu).a_1.Cac bieu XD DT 2014 (theo CV 8895 cua BTC).30.7.ok.gui(lan 2)" xfId="528"/>
    <cellStyle name="T_1.Tong hop mot so noi dung can doi DT2010 2_4.BIEU MAU CAC PHU LUC CO SO TINH DT_2012 (ngocthu).a_KP to cap nuoc Hoa Vang" xfId="529"/>
    <cellStyle name="T_1.Tong hop mot so noi dung can doi DT2010 2_4.BIEU MAU CAC PHU LUC CO SO TINH DT_2012 (ngocthu)_1.Cac bieu XD DT 2014 (theo CV 8895 cua BTC).30.7.ok.gui(lan 2)" xfId="530"/>
    <cellStyle name="T_1.Tong hop mot so noi dung can doi DT2010 2_4.BIEU MAU CAC PHU LUC CO SO TINH DT_2012 (ngocthu)_KP to cap nuoc Hoa Vang" xfId="531"/>
    <cellStyle name="T_1.Tong hop mot so noi dung can doi DT2010 2_BIEU MAU CAC PHU LUC CO SO TINH DT_2011" xfId="532"/>
    <cellStyle name="T_1.Tong hop mot so noi dung can doi DT2010 2_BIEU MAU CAC PHU LUC CO SO TINH DT_2011_1.Cac bieu XD DT 2014 (theo CV 8895 cua BTC).30.7.ok.gui(lan 2)" xfId="533"/>
    <cellStyle name="T_1.Tong hop mot so noi dung can doi DT2010 2_BIEU MAU CAC PHU LUC CO SO TINH DT_2012" xfId="534"/>
    <cellStyle name="T_1.Tong hop mot so noi dung can doi DT2010 2_BIEU MAU CAC PHU LUC CO SO TINH DT_2012_1.Cac bieu XD DT 2014 (theo CV 8895 cua BTC).30.7.ok.gui(lan 2)" xfId="535"/>
    <cellStyle name="T_1.Tong hop mot so noi dung can doi DT2010 2_BIEU MAU XAY DUNG DU TOAN 2013 (DU THAO n)" xfId="536"/>
    <cellStyle name="T_1.Tong hop mot so noi dung can doi DT2010 2_BIEU MAU XAY DUNG DU TOAN 2013 (DU THAO n)_1.Cac bieu XD DT 2014 (theo CV 8895 cua BTC).30.7.ok.gui(lan 2)" xfId="537"/>
    <cellStyle name="T_1.Tong hop mot so noi dung can doi DT2010 2_Bo sung muc tieu nam 2012" xfId="538"/>
    <cellStyle name="T_1.Tong hop mot so noi dung can doi DT2010 2_Book1" xfId="539"/>
    <cellStyle name="T_1.Tong hop mot so noi dung can doi DT2010 2_Book1_1.Cac bieu XD DT 2014 (theo CV 8895 cua BTC).30.7.ok.gui(lan 2)" xfId="540"/>
    <cellStyle name="T_1.Tong hop mot so noi dung can doi DT2010 2_Book3" xfId="541"/>
    <cellStyle name="T_1.Tong hop mot so noi dung can doi DT2010 2_Book3_1.Cac bieu XD DT 2014 (theo CV 8895 cua BTC).30.7.ok.gui(lan 2)" xfId="542"/>
    <cellStyle name="T_1.Tong hop mot so noi dung can doi DT2010 2_Co so tinh su nghiep giao duc (chinh thuc)" xfId="543"/>
    <cellStyle name="T_1.Tong hop mot so noi dung can doi DT2010 2_Co so tinh su nghiep giao duc (chinh thuc)_1.Cac bieu XD DT 2014 (theo CV 8895 cua BTC).30.7.ok.gui(lan 2)" xfId="544"/>
    <cellStyle name="T_1.Tong hop mot so noi dung can doi DT2010 2_DU TOAN 2012_KHOI QH-PX (02-12-2011) QUYNH" xfId="545"/>
    <cellStyle name="T_1.Tong hop mot so noi dung can doi DT2010 2_DU TOAN 2012_KHOI QH-PX (02-12-2011) QUYNH_1.Cac bieu XD DT 2014 (theo CV 8895 cua BTC).30.7.ok.gui(lan 2)" xfId="546"/>
    <cellStyle name="T_1.Tong hop mot so noi dung can doi DT2010 2_DU TOAN 2012_KHOI QH-PX (30-11-2011)" xfId="547"/>
    <cellStyle name="T_1.Tong hop mot so noi dung can doi DT2010 2_DU TOAN 2012_KHOI QH-PX (30-11-2011)_1.Cac bieu XD DT 2014 (theo CV 8895 cua BTC).30.7.ok.gui(lan 2)" xfId="548"/>
    <cellStyle name="T_1.Tong hop mot so noi dung can doi DT2010 2_DU TOAN 2012_KHOI QH-PX (Ngay 08-12-2011)" xfId="549"/>
    <cellStyle name="T_1.Tong hop mot so noi dung can doi DT2010 2_DU TOAN 2012_KHOI QH-PX (Ngay 08-12-2011)_1.Cac bieu XD DT 2014 (theo CV 8895 cua BTC).30.7.ok.gui(lan 2)" xfId="550"/>
    <cellStyle name="T_1.Tong hop mot so noi dung can doi DT2010 2_DU TOAN 2012_KHOI QH-PX (Ngay 17-11-2011)" xfId="551"/>
    <cellStyle name="T_1.Tong hop mot so noi dung can doi DT2010 2_DU TOAN 2012_KHOI QH-PX (Ngay 17-11-2011)_1.Cac bieu XD DT 2014 (theo CV 8895 cua BTC).30.7.ok.gui(lan 2)" xfId="552"/>
    <cellStyle name="T_1.Tong hop mot so noi dung can doi DT2010 2_DU TOAN 2012_KHOI QH-PX (Ngay 28-11-2011)" xfId="553"/>
    <cellStyle name="T_1.Tong hop mot so noi dung can doi DT2010 2_DU TOAN 2012_KHOI QH-PX (Ngay 28-11-2011)_1.Cac bieu XD DT 2014 (theo CV 8895 cua BTC).30.7.ok.gui(lan 2)" xfId="554"/>
    <cellStyle name="T_1.Tong hop mot so noi dung can doi DT2010 2_DU TOAN CHI 2012_KHOI QH-PX (08-12-2011)" xfId="555"/>
    <cellStyle name="T_1.Tong hop mot so noi dung can doi DT2010 2_DU TOAN CHI 2012_KHOI QH-PX (08-12-2011)_1.Cac bieu XD DT 2014 (theo CV 8895 cua BTC).30.7.ok.gui(lan 2)" xfId="556"/>
    <cellStyle name="T_1.Tong hop mot so noi dung can doi DT2010 2_DU TOAN CHI 2012_KHOI QH-PX (13-12-2011-Hoan chinh theo y kien anh Dung)" xfId="557"/>
    <cellStyle name="T_1.Tong hop mot so noi dung can doi DT2010 2_DU TOAN CHI 2012_KHOI QH-PX (13-12-2011-Hoan chinh theo y kien anh Dung)_1.Cac bieu XD DT 2014 (theo CV 8895 cua BTC).30.7.ok.gui(lan 2)" xfId="558"/>
    <cellStyle name="T_1.Tong hop mot so noi dung can doi DT2010 2_KP to cap nuoc Hoa Vang" xfId="559"/>
    <cellStyle name="T_1.Tong hop mot so noi dung can doi DT2010 2_So lieu co ban" xfId="560"/>
    <cellStyle name="T_1.Tong hop mot so noi dung can doi DT2010 2_SOLADONGTBXH_DT2015" xfId="561"/>
    <cellStyle name="T_1.Tong hop mot so noi dung can doi DT2010 2_TO ROI THEO TUNG SU NGHIEP NAM 2012 (Chinh thuc)" xfId="562"/>
    <cellStyle name="T_1.Tong hop mot so noi dung can doi DT2010 2_TO ROI THEO TUNG SU NGHIEP NAM 2012 (Gui UB)" xfId="563"/>
    <cellStyle name="T_1.Tong hop mot so noi dung can doi DT2010 2_Uoc chi 2012" xfId="564"/>
    <cellStyle name="T_1.Tong hop mot so noi dung can doi DT2010 2_UOC THUC HIEN NAM 2012" xfId="565"/>
    <cellStyle name="T_1.Tong hop mot so noi dung can doi DT2010_1.Cac bieu XD DT 2014 (theo CV 8895 cua BTC).30.7.ok.gui(lan 2)" xfId="566"/>
    <cellStyle name="T_1.Tong hop mot so noi dung can doi DT2010_2. Cac chinh sach an sinh DT2012, XD DT2013 (Q.H)" xfId="567"/>
    <cellStyle name="T_1.Tong hop mot so noi dung can doi DT2010_2. Cac chinh sach an sinh DT2012, XD DT2013 (Q.H)_1.Cac bieu XD DT 2014 (theo CV 8895 cua BTC).30.7.ok.gui(lan 2)" xfId="568"/>
    <cellStyle name="T_1.Tong hop mot so noi dung can doi DT2010_4. Cac Phu luc co so tinh DT_2012 (ngocthu)" xfId="569"/>
    <cellStyle name="T_1.Tong hop mot so noi dung can doi DT2010_4. Cac Phu luc co so tinh DT_2012 (ngocthu)_1.Cac bieu XD DT 2014 (theo CV 8895 cua BTC).30.7.ok.gui(lan 2)" xfId="570"/>
    <cellStyle name="T_1.Tong hop mot so noi dung can doi DT2010_4. Cac Phu luc co so tinh DT_2012 (ngocthu)_KP to cap nuoc Hoa Vang" xfId="571"/>
    <cellStyle name="T_1.Tong hop mot so noi dung can doi DT2010_4. Cac Phu luc co so tinh DT_2012 (ngocthu)-a" xfId="572"/>
    <cellStyle name="T_1.Tong hop mot so noi dung can doi DT2010_4. Cac Phu luc co so tinh DT_2012 (ngocthu)-a_1.Cac bieu XD DT 2014 (theo CV 8895 cua BTC).30.7.ok.gui(lan 2)" xfId="573"/>
    <cellStyle name="T_1.Tong hop mot so noi dung can doi DT2010_4. Cac Phu luc co so tinh DT_2012 (ngocthu)-a_KP to cap nuoc Hoa Vang" xfId="574"/>
    <cellStyle name="T_1.Tong hop mot so noi dung can doi DT2010_4. Cac Phu luc co so tinh DT_2012 (ngocthu)-chinhthuc" xfId="575"/>
    <cellStyle name="T_1.Tong hop mot so noi dung can doi DT2010_4. Cac Phu luc co so tinh DT_2012 (ngocthu)-chinhthuc_KP to cap nuoc Hoa Vang" xfId="576"/>
    <cellStyle name="T_1.Tong hop mot so noi dung can doi DT2010_4.BIEU MAU CAC PHU LUC CO SO TINH DT_2012 (ngocthu)" xfId="577"/>
    <cellStyle name="T_1.Tong hop mot so noi dung can doi DT2010_4.BIEU MAU CAC PHU LUC CO SO TINH DT_2012 (ngocthu).a" xfId="578"/>
    <cellStyle name="T_1.Tong hop mot so noi dung can doi DT2010_4.BIEU MAU CAC PHU LUC CO SO TINH DT_2012 (ngocthu).a_1.Cac bieu XD DT 2014 (theo CV 8895 cua BTC).30.7.ok.gui(lan 2)" xfId="579"/>
    <cellStyle name="T_1.Tong hop mot so noi dung can doi DT2010_4.BIEU MAU CAC PHU LUC CO SO TINH DT_2012 (ngocthu).a_KP to cap nuoc Hoa Vang" xfId="580"/>
    <cellStyle name="T_1.Tong hop mot so noi dung can doi DT2010_4.BIEU MAU CAC PHU LUC CO SO TINH DT_2012 (ngocthu)_1.Cac bieu XD DT 2014 (theo CV 8895 cua BTC).30.7.ok.gui(lan 2)" xfId="581"/>
    <cellStyle name="T_1.Tong hop mot so noi dung can doi DT2010_4.BIEU MAU CAC PHU LUC CO SO TINH DT_2012 (ngocthu)_KP to cap nuoc Hoa Vang" xfId="582"/>
    <cellStyle name="T_1.Tong hop mot so noi dung can doi DT2010_BIEU MAU CAC PHU LUC CO SO TINH DT_2011" xfId="583"/>
    <cellStyle name="T_1.Tong hop mot so noi dung can doi DT2010_BIEU MAU CAC PHU LUC CO SO TINH DT_2011_1.Cac bieu XD DT 2014 (theo CV 8895 cua BTC).30.7.ok.gui(lan 2)" xfId="584"/>
    <cellStyle name="T_1.Tong hop mot so noi dung can doi DT2010_BIEU MAU CAC PHU LUC CO SO TINH DT_2012" xfId="585"/>
    <cellStyle name="T_1.Tong hop mot so noi dung can doi DT2010_BIEU MAU CAC PHU LUC CO SO TINH DT_2012_1.Cac bieu XD DT 2014 (theo CV 8895 cua BTC).30.7.ok.gui(lan 2)" xfId="586"/>
    <cellStyle name="T_1.Tong hop mot so noi dung can doi DT2010_BIEU MAU XAY DUNG DU TOAN 2013 (DU THAO n)" xfId="587"/>
    <cellStyle name="T_1.Tong hop mot so noi dung can doi DT2010_BIEU MAU XAY DUNG DU TOAN 2013 (DU THAO n)_1.Cac bieu XD DT 2014 (theo CV 8895 cua BTC).30.7.ok.gui(lan 2)" xfId="588"/>
    <cellStyle name="T_1.Tong hop mot so noi dung can doi DT2010_Book3" xfId="589"/>
    <cellStyle name="T_1.Tong hop mot so noi dung can doi DT2010_Book3_1.Cac bieu XD DT 2014 (theo CV 8895 cua BTC).30.7.ok.gui(lan 2)" xfId="590"/>
    <cellStyle name="T_1.Tong hop mot so noi dung can doi DT2010_Co so tinh su nghiep giao duc (chinh thuc)" xfId="591"/>
    <cellStyle name="T_1.Tong hop mot so noi dung can doi DT2010_Co so tinh su nghiep giao duc (chinh thuc)_1.Cac bieu XD DT 2014 (theo CV 8895 cua BTC).30.7.ok.gui(lan 2)" xfId="592"/>
    <cellStyle name="T_1.Tong hop mot so noi dung can doi DT2010_KP to cap nuoc Hoa Vang" xfId="593"/>
    <cellStyle name="T_1.Tong hop mot so noi dung can doi DT2010_So lieu co ban" xfId="594"/>
    <cellStyle name="T_1.Tong hop mot so noi dung can doi DT2010_SOLADONGTBXH_DT2015" xfId="595"/>
    <cellStyle name="T_BANG BAO CAO KHO HCQT NAM 2008" xfId="596"/>
    <cellStyle name="T_BANG PHAN CONG TRUC" xfId="597"/>
    <cellStyle name="T_Bangtheodoicongviec" xfId="598"/>
    <cellStyle name="T_Bangtheodoicongviec_1.Cac bieu XD DT 2014 (theo CV 8895 cua BTC).30.7.ok.gui(lan 2)" xfId="599"/>
    <cellStyle name="T_Bao cao kttb milk yomilkYAO-mien bac" xfId="600"/>
    <cellStyle name="T_Bao cao kttb milk yomilkYAO-mien bac_BANG BAO CAO KHO HCQT NAM 2008" xfId="601"/>
    <cellStyle name="T_Bao cao kttb milk yomilkYAO-mien bac_BANG PHAN CONG TRUC" xfId="602"/>
    <cellStyle name="T_Bao cao kttb milk yomilkYAO-mien bac_BAO CAO THAN NAM 2008" xfId="603"/>
    <cellStyle name="T_Bao cao kttb milk yomilkYAO-mien bac_KIEM KE ACCM2002" xfId="604"/>
    <cellStyle name="T_BAO CAO THAN NAM 2008" xfId="605"/>
    <cellStyle name="T_bc KB den ngay 15122010" xfId="606"/>
    <cellStyle name="T_bc KB den ngay 15122010_1.Cac bieu XD DT 2014 (theo CV 8895 cua BTC).30.7.ok.gui(lan 2)" xfId="607"/>
    <cellStyle name="T_bc_km_ngay" xfId="608"/>
    <cellStyle name="T_bc_km_ngay_BANG BAO CAO KHO HCQT NAM 2008" xfId="609"/>
    <cellStyle name="T_bc_km_ngay_BANG PHAN CONG TRUC" xfId="610"/>
    <cellStyle name="T_bc_km_ngay_BAO CAO THAN NAM 2008" xfId="611"/>
    <cellStyle name="T_bc_km_ngay_KIEM KE ACCM2002" xfId="612"/>
    <cellStyle name="T_BenxuatXM2" xfId="613"/>
    <cellStyle name="T_BenxuatXM2_1.Cac bieu XD DT 2014 (theo CV 8895 cua BTC).30.7.ok.gui(lan 2)" xfId="614"/>
    <cellStyle name="T_Book1" xfId="615"/>
    <cellStyle name="T_Book1_1" xfId="616"/>
    <cellStyle name="T_Book1_1.Cac bieu XD DT 2014 (theo CV 8895 cua BTC).30.7.ok.gui(lan 2)" xfId="617"/>
    <cellStyle name="T_Book1_1_1.Cac bieu XD DT 2014 (theo CV 8895 cua BTC).30.7.ok.gui(lan 2)" xfId="618"/>
    <cellStyle name="T_Book1_BANG BAO CAO KHO HCQT NAM 2008" xfId="619"/>
    <cellStyle name="T_Book1_BANG PHAN CONG TRUC" xfId="620"/>
    <cellStyle name="T_Book1_BAO CAO THAN NAM 2008" xfId="621"/>
    <cellStyle name="T_Book1_DuongBL(HM LK Q1.07)" xfId="622"/>
    <cellStyle name="T_Book1_DuongBL(HM LK Q1.07)_1.Cac bieu XD DT 2014 (theo CV 8895 cua BTC).30.7.ok.gui(lan 2)" xfId="623"/>
    <cellStyle name="T_Book1_KIEM KE ACCM2002" xfId="624"/>
    <cellStyle name="T_Book1_So Y te. ND 56 gui PNS(31.10)" xfId="625"/>
    <cellStyle name="T_Book1_TABMIS 16.12.10" xfId="626"/>
    <cellStyle name="T_Book1_TABMIS 16.12.10_1.Cac bieu XD DT 2014 (theo CV 8895 cua BTC).30.7.ok.gui(lan 2)" xfId="627"/>
    <cellStyle name="T_Book1_TABMIS chuyen nguon" xfId="628"/>
    <cellStyle name="T_Book1_TABMIS chuyen nguon_1.Cac bieu XD DT 2014 (theo CV 8895 cua BTC).30.7.ok.gui(lan 2)" xfId="629"/>
    <cellStyle name="T_Book1_" xfId="630"/>
    <cellStyle name="T_Book1__1.Cac bieu XD DT 2014 (theo CV 8895 cua BTC).30.7.ok.gui(lan 2)" xfId="631"/>
    <cellStyle name="T_Cac bao cao TB  Milk-Yomilk-co Ke- CK 1-Vinh Thang" xfId="632"/>
    <cellStyle name="T_Cac bao cao TB  Milk-Yomilk-co Ke- CK 1-Vinh Thang_BANG BAO CAO KHO HCQT NAM 2008" xfId="633"/>
    <cellStyle name="T_Cac bao cao TB  Milk-Yomilk-co Ke- CK 1-Vinh Thang_BANG PHAN CONG TRUC" xfId="634"/>
    <cellStyle name="T_Cac bao cao TB  Milk-Yomilk-co Ke- CK 1-Vinh Thang_BAO CAO THAN NAM 2008" xfId="635"/>
    <cellStyle name="T_Cac bao cao TB  Milk-Yomilk-co Ke- CK 1-Vinh Thang_KIEM KE ACCM2002" xfId="636"/>
    <cellStyle name="T_Cao do mong cong, phai tuyen" xfId="637"/>
    <cellStyle name="T_Cao do mong cong, phai tuyen_1.Cac bieu XD DT 2014 (theo CV 8895 cua BTC).30.7.ok.gui(lan 2)" xfId="638"/>
    <cellStyle name="T_cham diem Milk chu ky2-ANH MINH" xfId="639"/>
    <cellStyle name="T_cham diem Milk chu ky2-ANH MINH_BANG BAO CAO KHO HCQT NAM 2008" xfId="640"/>
    <cellStyle name="T_cham diem Milk chu ky2-ANH MINH_BANG PHAN CONG TRUC" xfId="641"/>
    <cellStyle name="T_cham diem Milk chu ky2-ANH MINH_BAO CAO THAN NAM 2008" xfId="642"/>
    <cellStyle name="T_cham diem Milk chu ky2-ANH MINH_KIEM KE ACCM2002" xfId="643"/>
    <cellStyle name="T_cham trung bay ck 1 m.Bac milk co ke 2" xfId="644"/>
    <cellStyle name="T_cham trung bay ck 1 m.Bac milk co ke 2_BANG BAO CAO KHO HCQT NAM 2008" xfId="645"/>
    <cellStyle name="T_cham trung bay ck 1 m.Bac milk co ke 2_BANG PHAN CONG TRUC" xfId="646"/>
    <cellStyle name="T_cham trung bay ck 1 m.Bac milk co ke 2_BAO CAO THAN NAM 2008" xfId="647"/>
    <cellStyle name="T_cham trung bay ck 1 m.Bac milk co ke 2_KIEM KE ACCM2002" xfId="648"/>
    <cellStyle name="T_cham trung bay yao smart milk ck 2 mien Bac" xfId="649"/>
    <cellStyle name="T_cham trung bay yao smart milk ck 2 mien Bac_BANG BAO CAO KHO HCQT NAM 2008" xfId="650"/>
    <cellStyle name="T_cham trung bay yao smart milk ck 2 mien Bac_BANG PHAN CONG TRUC" xfId="651"/>
    <cellStyle name="T_cham trung bay yao smart milk ck 2 mien Bac_BAO CAO THAN NAM 2008" xfId="652"/>
    <cellStyle name="T_cham trung bay yao smart milk ck 2 mien Bac_KIEM KE ACCM2002" xfId="653"/>
    <cellStyle name="T_Chi tiet Du toan 2010 TP_ chinh 14.12.09" xfId="654"/>
    <cellStyle name="T_Chi tiet Du toan 2010 TP_ chinh 14.12.09 2" xfId="655"/>
    <cellStyle name="T_Chi tiet Du toan 2010 TP_ chinh 14.12.09_1. DU TOAN CHI 2014_KHOI QH-PX (duthao).10.10" xfId="656"/>
    <cellStyle name="T_Chi tiet Du toan 2010 TP_ chinh 14.12.09_1. DU TOAN CHI 2014_KHOI QH-PX (duthao).9.10(hop LC)-sua" xfId="657"/>
    <cellStyle name="T_Chi tiet Du toan 2010 TP_ chinh 14.12.09_1.Cac bieu XD DT 2014 (theo CV 8895 cua BTC).30.7.ok.gui(lan 2)" xfId="658"/>
    <cellStyle name="T_Chi tiet Du toan 2010 TP_ chinh 14.12.09_1.TO ROI THEO TUNG SU NGHIEP NAM 2012 (Chinh thuc).thu" xfId="659"/>
    <cellStyle name="T_Chi tiet Du toan 2010 TP_ chinh 14.12.09_2. Cac chinh sach an sinh DT2012, XD DT2013 (Q.H)" xfId="660"/>
    <cellStyle name="T_Chi tiet Du toan 2010 TP_ chinh 14.12.09_2. Cac chinh sach an sinh DT2012, XD DT2013 (Q.H)_1.Cac bieu XD DT 2014 (theo CV 8895 cua BTC).30.7.ok.gui(lan 2)" xfId="661"/>
    <cellStyle name="T_Chi tiet Du toan 2010 TP_ chinh 14.12.09_4. Cac Phu luc co so tinh DT_2012 (ngocthu)" xfId="662"/>
    <cellStyle name="T_Chi tiet Du toan 2010 TP_ chinh 14.12.09_4. Cac Phu luc co so tinh DT_2012 (ngocthu)_1.Cac bieu XD DT 2014 (theo CV 8895 cua BTC).30.7.ok.gui(lan 2)" xfId="663"/>
    <cellStyle name="T_Chi tiet Du toan 2010 TP_ chinh 14.12.09_4. Cac Phu luc co so tinh DT_2012 (ngocthu)_KP to cap nuoc Hoa Vang" xfId="664"/>
    <cellStyle name="T_Chi tiet Du toan 2010 TP_ chinh 14.12.09_4. Cac Phu luc co so tinh DT_2012 (ngocthu)-a" xfId="665"/>
    <cellStyle name="T_Chi tiet Du toan 2010 TP_ chinh 14.12.09_4. Cac Phu luc co so tinh DT_2012 (ngocthu)-a_1.Cac bieu XD DT 2014 (theo CV 8895 cua BTC).30.7.ok.gui(lan 2)" xfId="666"/>
    <cellStyle name="T_Chi tiet Du toan 2010 TP_ chinh 14.12.09_4. Cac Phu luc co so tinh DT_2012 (ngocthu)-a_KP to cap nuoc Hoa Vang" xfId="667"/>
    <cellStyle name="T_Chi tiet Du toan 2010 TP_ chinh 14.12.09_4. Cac Phu luc co so tinh DT_2012 (ngocthu)-chinhthuc" xfId="668"/>
    <cellStyle name="T_Chi tiet Du toan 2010 TP_ chinh 14.12.09_4. Cac Phu luc co so tinh DT_2012 (ngocthu)-chinhthuc_KP to cap nuoc Hoa Vang" xfId="669"/>
    <cellStyle name="T_Chi tiet Du toan 2010 TP_ chinh 14.12.09_4.BIEU MAU CAC PHU LUC CO SO TINH DT_2012 (ngocthu)" xfId="670"/>
    <cellStyle name="T_Chi tiet Du toan 2010 TP_ chinh 14.12.09_4.BIEU MAU CAC PHU LUC CO SO TINH DT_2012 (ngocthu).a" xfId="671"/>
    <cellStyle name="T_Chi tiet Du toan 2010 TP_ chinh 14.12.09_4.BIEU MAU CAC PHU LUC CO SO TINH DT_2012 (ngocthu).a_1.Cac bieu XD DT 2014 (theo CV 8895 cua BTC).30.7.ok.gui(lan 2)" xfId="672"/>
    <cellStyle name="T_Chi tiet Du toan 2010 TP_ chinh 14.12.09_4.BIEU MAU CAC PHU LUC CO SO TINH DT_2012 (ngocthu).a_KP to cap nuoc Hoa Vang" xfId="673"/>
    <cellStyle name="T_Chi tiet Du toan 2010 TP_ chinh 14.12.09_4.BIEU MAU CAC PHU LUC CO SO TINH DT_2012 (ngocthu)_1.Cac bieu XD DT 2014 (theo CV 8895 cua BTC).30.7.ok.gui(lan 2)" xfId="674"/>
    <cellStyle name="T_Chi tiet Du toan 2010 TP_ chinh 14.12.09_4.BIEU MAU CAC PHU LUC CO SO TINH DT_2012 (ngocthu)_KP to cap nuoc Hoa Vang" xfId="675"/>
    <cellStyle name="T_Chi tiet Du toan 2010 TP_ chinh 14.12.09_BIEU MAU CAC PHU LUC CO SO TINH DT_2011" xfId="676"/>
    <cellStyle name="T_Chi tiet Du toan 2010 TP_ chinh 14.12.09_BIEU MAU CAC PHU LUC CO SO TINH DT_2011_1.Cac bieu XD DT 2014 (theo CV 8895 cua BTC).30.7.ok.gui(lan 2)" xfId="677"/>
    <cellStyle name="T_Chi tiet Du toan 2010 TP_ chinh 14.12.09_BIEU MAU CAC PHU LUC CO SO TINH DT_2012" xfId="678"/>
    <cellStyle name="T_Chi tiet Du toan 2010 TP_ chinh 14.12.09_BIEU MAU CAC PHU LUC CO SO TINH DT_2012_1.Cac bieu XD DT 2014 (theo CV 8895 cua BTC).30.7.ok.gui(lan 2)" xfId="679"/>
    <cellStyle name="T_Chi tiet Du toan 2010 TP_ chinh 14.12.09_BIEU MAU XAY DUNG DU TOAN 2013 (DU THAO n)" xfId="680"/>
    <cellStyle name="T_Chi tiet Du toan 2010 TP_ chinh 14.12.09_BIEU MAU XAY DUNG DU TOAN 2013 (DU THAO n)_1.Cac bieu XD DT 2014 (theo CV 8895 cua BTC).30.7.ok.gui(lan 2)" xfId="681"/>
    <cellStyle name="T_Chi tiet Du toan 2010 TP_ chinh 14.12.09_Bo sung muc tieu nam 2012" xfId="682"/>
    <cellStyle name="T_Chi tiet Du toan 2010 TP_ chinh 14.12.09_Book1" xfId="683"/>
    <cellStyle name="T_Chi tiet Du toan 2010 TP_ chinh 14.12.09_Book1_1.Cac bieu XD DT 2014 (theo CV 8895 cua BTC).30.7.ok.gui(lan 2)" xfId="684"/>
    <cellStyle name="T_Chi tiet Du toan 2010 TP_ chinh 14.12.09_Book3" xfId="685"/>
    <cellStyle name="T_Chi tiet Du toan 2010 TP_ chinh 14.12.09_Book3_1.Cac bieu XD DT 2014 (theo CV 8895 cua BTC).30.7.ok.gui(lan 2)" xfId="686"/>
    <cellStyle name="T_Chi tiet Du toan 2010 TP_ chinh 14.12.09_Co so tinh su nghiep giao duc (chinh thuc)" xfId="687"/>
    <cellStyle name="T_Chi tiet Du toan 2010 TP_ chinh 14.12.09_Co so tinh su nghiep giao duc (chinh thuc)_1.Cac bieu XD DT 2014 (theo CV 8895 cua BTC).30.7.ok.gui(lan 2)" xfId="688"/>
    <cellStyle name="T_Chi tiet Du toan 2010 TP_ chinh 14.12.09_DU TOAN 2012_KHOI QH-PX (02-12-2011) QUYNH" xfId="689"/>
    <cellStyle name="T_Chi tiet Du toan 2010 TP_ chinh 14.12.09_DU TOAN 2012_KHOI QH-PX (02-12-2011) QUYNH_1.Cac bieu XD DT 2014 (theo CV 8895 cua BTC).30.7.ok.gui(lan 2)" xfId="690"/>
    <cellStyle name="T_Chi tiet Du toan 2010 TP_ chinh 14.12.09_DU TOAN 2012_KHOI QH-PX (30-11-2011)" xfId="691"/>
    <cellStyle name="T_Chi tiet Du toan 2010 TP_ chinh 14.12.09_DU TOAN 2012_KHOI QH-PX (30-11-2011)_1.Cac bieu XD DT 2014 (theo CV 8895 cua BTC).30.7.ok.gui(lan 2)" xfId="692"/>
    <cellStyle name="T_Chi tiet Du toan 2010 TP_ chinh 14.12.09_DU TOAN 2012_KHOI QH-PX (Ngay 08-12-2011)" xfId="693"/>
    <cellStyle name="T_Chi tiet Du toan 2010 TP_ chinh 14.12.09_DU TOAN 2012_KHOI QH-PX (Ngay 08-12-2011)_1.Cac bieu XD DT 2014 (theo CV 8895 cua BTC).30.7.ok.gui(lan 2)" xfId="694"/>
    <cellStyle name="T_Chi tiet Du toan 2010 TP_ chinh 14.12.09_DU TOAN 2012_KHOI QH-PX (Ngay 17-11-2011)" xfId="695"/>
    <cellStyle name="T_Chi tiet Du toan 2010 TP_ chinh 14.12.09_DU TOAN 2012_KHOI QH-PX (Ngay 17-11-2011)_1.Cac bieu XD DT 2014 (theo CV 8895 cua BTC).30.7.ok.gui(lan 2)" xfId="696"/>
    <cellStyle name="T_Chi tiet Du toan 2010 TP_ chinh 14.12.09_DU TOAN 2012_KHOI QH-PX (Ngay 28-11-2011)" xfId="697"/>
    <cellStyle name="T_Chi tiet Du toan 2010 TP_ chinh 14.12.09_DU TOAN 2012_KHOI QH-PX (Ngay 28-11-2011)_1.Cac bieu XD DT 2014 (theo CV 8895 cua BTC).30.7.ok.gui(lan 2)" xfId="698"/>
    <cellStyle name="T_Chi tiet Du toan 2010 TP_ chinh 14.12.09_DU TOAN CHI 2012_KHOI QH-PX (08-12-2011)" xfId="699"/>
    <cellStyle name="T_Chi tiet Du toan 2010 TP_ chinh 14.12.09_DU TOAN CHI 2012_KHOI QH-PX (08-12-2011)_1.Cac bieu XD DT 2014 (theo CV 8895 cua BTC).30.7.ok.gui(lan 2)" xfId="700"/>
    <cellStyle name="T_Chi tiet Du toan 2010 TP_ chinh 14.12.09_DU TOAN CHI 2012_KHOI QH-PX (13-12-2011-Hoan chinh theo y kien anh Dung)" xfId="701"/>
    <cellStyle name="T_Chi tiet Du toan 2010 TP_ chinh 14.12.09_DU TOAN CHI 2012_KHOI QH-PX (13-12-2011-Hoan chinh theo y kien anh Dung)_1.Cac bieu XD DT 2014 (theo CV 8895 cua BTC).30.7.ok.gui(lan 2)" xfId="702"/>
    <cellStyle name="T_Chi tiet Du toan 2010 TP_ chinh 14.12.09_KP to cap nuoc Hoa Vang" xfId="703"/>
    <cellStyle name="T_Chi tiet Du toan 2010 TP_ chinh 14.12.09_So lieu co ban" xfId="704"/>
    <cellStyle name="T_Chi tiet Du toan 2010 TP_ chinh 14.12.09_SOLADONGTBXH_DT2015" xfId="705"/>
    <cellStyle name="T_Chi tiet Du toan 2010 TP_ chinh 14.12.09_TO ROI THEO TUNG SU NGHIEP NAM 2012 (Chinh thuc)" xfId="706"/>
    <cellStyle name="T_Chi tiet Du toan 2010 TP_ chinh 14.12.09_TO ROI THEO TUNG SU NGHIEP NAM 2012 (Gui UB)" xfId="707"/>
    <cellStyle name="T_Chi tiet Du toan 2010 TP_ chinh 14.12.09_Uoc chi 2012" xfId="708"/>
    <cellStyle name="T_Chi tiet Du toan 2010 TP_ chinh 14.12.09_UOC THUC HIEN NAM 2012" xfId="709"/>
    <cellStyle name="T_Chi tiet Du toan 2010 TP_ chinh 18.12.09_UB sua" xfId="710"/>
    <cellStyle name="T_Chi tiet Du toan 2010 TP_ chinh 18.12.09_UB sua 2" xfId="711"/>
    <cellStyle name="T_Chi tiet Du toan 2010 TP_ chinh 18.12.09_UB sua_1. DU TOAN CHI 2014_KHOI QH-PX (duthao).10.10" xfId="712"/>
    <cellStyle name="T_Chi tiet Du toan 2010 TP_ chinh 18.12.09_UB sua_1. DU TOAN CHI 2014_KHOI QH-PX (duthao).9.10(hop LC)-sua" xfId="713"/>
    <cellStyle name="T_Chi tiet Du toan 2010 TP_ chinh 18.12.09_UB sua_1.Cac bieu XD DT 2014 (theo CV 8895 cua BTC).30.7.ok.gui(lan 2)" xfId="714"/>
    <cellStyle name="T_Chi tiet Du toan 2010 TP_ chinh 18.12.09_UB sua_1.TO ROI THEO TUNG SU NGHIEP NAM 2012 (Chinh thuc).thu" xfId="715"/>
    <cellStyle name="T_Chi tiet Du toan 2010 TP_ chinh 18.12.09_UB sua_2. Cac chinh sach an sinh DT2012, XD DT2013 (Q.H)" xfId="716"/>
    <cellStyle name="T_Chi tiet Du toan 2010 TP_ chinh 18.12.09_UB sua_2. Cac chinh sach an sinh DT2012, XD DT2013 (Q.H)_1.Cac bieu XD DT 2014 (theo CV 8895 cua BTC).30.7.ok.gui(lan 2)" xfId="717"/>
    <cellStyle name="T_Chi tiet Du toan 2010 TP_ chinh 18.12.09_UB sua_4. Cac Phu luc co so tinh DT_2012 (ngocthu)" xfId="718"/>
    <cellStyle name="T_Chi tiet Du toan 2010 TP_ chinh 18.12.09_UB sua_4. Cac Phu luc co so tinh DT_2012 (ngocthu)_1.Cac bieu XD DT 2014 (theo CV 8895 cua BTC).30.7.ok.gui(lan 2)" xfId="719"/>
    <cellStyle name="T_Chi tiet Du toan 2010 TP_ chinh 18.12.09_UB sua_4. Cac Phu luc co so tinh DT_2012 (ngocthu)_KP to cap nuoc Hoa Vang" xfId="720"/>
    <cellStyle name="T_Chi tiet Du toan 2010 TP_ chinh 18.12.09_UB sua_4. Cac Phu luc co so tinh DT_2012 (ngocthu)-a" xfId="721"/>
    <cellStyle name="T_Chi tiet Du toan 2010 TP_ chinh 18.12.09_UB sua_4. Cac Phu luc co so tinh DT_2012 (ngocthu)-a_1.Cac bieu XD DT 2014 (theo CV 8895 cua BTC).30.7.ok.gui(lan 2)" xfId="722"/>
    <cellStyle name="T_Chi tiet Du toan 2010 TP_ chinh 18.12.09_UB sua_4. Cac Phu luc co so tinh DT_2012 (ngocthu)-a_KP to cap nuoc Hoa Vang" xfId="723"/>
    <cellStyle name="T_Chi tiet Du toan 2010 TP_ chinh 18.12.09_UB sua_4. Cac Phu luc co so tinh DT_2012 (ngocthu)-chinhthuc" xfId="724"/>
    <cellStyle name="T_Chi tiet Du toan 2010 TP_ chinh 18.12.09_UB sua_4. Cac Phu luc co so tinh DT_2012 (ngocthu)-chinhthuc_KP to cap nuoc Hoa Vang" xfId="725"/>
    <cellStyle name="T_Chi tiet Du toan 2010 TP_ chinh 18.12.09_UB sua_4.BIEU MAU CAC PHU LUC CO SO TINH DT_2012 (ngocthu)" xfId="726"/>
    <cellStyle name="T_Chi tiet Du toan 2010 TP_ chinh 18.12.09_UB sua_4.BIEU MAU CAC PHU LUC CO SO TINH DT_2012 (ngocthu).a" xfId="727"/>
    <cellStyle name="T_Chi tiet Du toan 2010 TP_ chinh 18.12.09_UB sua_4.BIEU MAU CAC PHU LUC CO SO TINH DT_2012 (ngocthu).a_1.Cac bieu XD DT 2014 (theo CV 8895 cua BTC).30.7.ok.gui(lan 2)" xfId="728"/>
    <cellStyle name="T_Chi tiet Du toan 2010 TP_ chinh 18.12.09_UB sua_4.BIEU MAU CAC PHU LUC CO SO TINH DT_2012 (ngocthu).a_KP to cap nuoc Hoa Vang" xfId="729"/>
    <cellStyle name="T_Chi tiet Du toan 2010 TP_ chinh 18.12.09_UB sua_4.BIEU MAU CAC PHU LUC CO SO TINH DT_2012 (ngocthu)_1.Cac bieu XD DT 2014 (theo CV 8895 cua BTC).30.7.ok.gui(lan 2)" xfId="730"/>
    <cellStyle name="T_Chi tiet Du toan 2010 TP_ chinh 18.12.09_UB sua_4.BIEU MAU CAC PHU LUC CO SO TINH DT_2012 (ngocthu)_KP to cap nuoc Hoa Vang" xfId="731"/>
    <cellStyle name="T_Chi tiet Du toan 2010 TP_ chinh 18.12.09_UB sua_BIEU MAU CAC PHU LUC CO SO TINH DT_2011" xfId="732"/>
    <cellStyle name="T_Chi tiet Du toan 2010 TP_ chinh 18.12.09_UB sua_BIEU MAU CAC PHU LUC CO SO TINH DT_2011_1.Cac bieu XD DT 2014 (theo CV 8895 cua BTC).30.7.ok.gui(lan 2)" xfId="733"/>
    <cellStyle name="T_Chi tiet Du toan 2010 TP_ chinh 18.12.09_UB sua_BIEU MAU CAC PHU LUC CO SO TINH DT_2012" xfId="734"/>
    <cellStyle name="T_Chi tiet Du toan 2010 TP_ chinh 18.12.09_UB sua_BIEU MAU CAC PHU LUC CO SO TINH DT_2012_1.Cac bieu XD DT 2014 (theo CV 8895 cua BTC).30.7.ok.gui(lan 2)" xfId="735"/>
    <cellStyle name="T_Chi tiet Du toan 2010 TP_ chinh 18.12.09_UB sua_BIEU MAU XAY DUNG DU TOAN 2013 (DU THAO n)" xfId="736"/>
    <cellStyle name="T_Chi tiet Du toan 2010 TP_ chinh 18.12.09_UB sua_BIEU MAU XAY DUNG DU TOAN 2013 (DU THAO n)_1.Cac bieu XD DT 2014 (theo CV 8895 cua BTC).30.7.ok.gui(lan 2)" xfId="737"/>
    <cellStyle name="T_Chi tiet Du toan 2010 TP_ chinh 18.12.09_UB sua_Bo sung muc tieu nam 2012" xfId="738"/>
    <cellStyle name="T_Chi tiet Du toan 2010 TP_ chinh 18.12.09_UB sua_Book1" xfId="739"/>
    <cellStyle name="T_Chi tiet Du toan 2010 TP_ chinh 18.12.09_UB sua_Book1_1.Cac bieu XD DT 2014 (theo CV 8895 cua BTC).30.7.ok.gui(lan 2)" xfId="740"/>
    <cellStyle name="T_Chi tiet Du toan 2010 TP_ chinh 18.12.09_UB sua_Book3" xfId="741"/>
    <cellStyle name="T_Chi tiet Du toan 2010 TP_ chinh 18.12.09_UB sua_Book3_1.Cac bieu XD DT 2014 (theo CV 8895 cua BTC).30.7.ok.gui(lan 2)" xfId="742"/>
    <cellStyle name="T_Chi tiet Du toan 2010 TP_ chinh 18.12.09_UB sua_Co so tinh su nghiep giao duc (chinh thuc)" xfId="743"/>
    <cellStyle name="T_Chi tiet Du toan 2010 TP_ chinh 18.12.09_UB sua_Co so tinh su nghiep giao duc (chinh thuc)_1.Cac bieu XD DT 2014 (theo CV 8895 cua BTC).30.7.ok.gui(lan 2)" xfId="744"/>
    <cellStyle name="T_Chi tiet Du toan 2010 TP_ chinh 18.12.09_UB sua_DU TOAN 2012_KHOI QH-PX (02-12-2011) QUYNH" xfId="745"/>
    <cellStyle name="T_Chi tiet Du toan 2010 TP_ chinh 18.12.09_UB sua_DU TOAN 2012_KHOI QH-PX (02-12-2011) QUYNH_1.Cac bieu XD DT 2014 (theo CV 8895 cua BTC).30.7.ok.gui(lan 2)" xfId="746"/>
    <cellStyle name="T_Chi tiet Du toan 2010 TP_ chinh 18.12.09_UB sua_DU TOAN 2012_KHOI QH-PX (30-11-2011)" xfId="747"/>
    <cellStyle name="T_Chi tiet Du toan 2010 TP_ chinh 18.12.09_UB sua_DU TOAN 2012_KHOI QH-PX (30-11-2011)_1.Cac bieu XD DT 2014 (theo CV 8895 cua BTC).30.7.ok.gui(lan 2)" xfId="748"/>
    <cellStyle name="T_Chi tiet Du toan 2010 TP_ chinh 18.12.09_UB sua_DU TOAN 2012_KHOI QH-PX (Ngay 08-12-2011)" xfId="749"/>
    <cellStyle name="T_Chi tiet Du toan 2010 TP_ chinh 18.12.09_UB sua_DU TOAN 2012_KHOI QH-PX (Ngay 08-12-2011)_1.Cac bieu XD DT 2014 (theo CV 8895 cua BTC).30.7.ok.gui(lan 2)" xfId="750"/>
    <cellStyle name="T_Chi tiet Du toan 2010 TP_ chinh 18.12.09_UB sua_DU TOAN 2012_KHOI QH-PX (Ngay 17-11-2011)" xfId="751"/>
    <cellStyle name="T_Chi tiet Du toan 2010 TP_ chinh 18.12.09_UB sua_DU TOAN 2012_KHOI QH-PX (Ngay 17-11-2011)_1.Cac bieu XD DT 2014 (theo CV 8895 cua BTC).30.7.ok.gui(lan 2)" xfId="752"/>
    <cellStyle name="T_Chi tiet Du toan 2010 TP_ chinh 18.12.09_UB sua_DU TOAN 2012_KHOI QH-PX (Ngay 28-11-2011)" xfId="753"/>
    <cellStyle name="T_Chi tiet Du toan 2010 TP_ chinh 18.12.09_UB sua_DU TOAN 2012_KHOI QH-PX (Ngay 28-11-2011)_1.Cac bieu XD DT 2014 (theo CV 8895 cua BTC).30.7.ok.gui(lan 2)" xfId="754"/>
    <cellStyle name="T_Chi tiet Du toan 2010 TP_ chinh 18.12.09_UB sua_DU TOAN CHI 2012_KHOI QH-PX (08-12-2011)" xfId="755"/>
    <cellStyle name="T_Chi tiet Du toan 2010 TP_ chinh 18.12.09_UB sua_DU TOAN CHI 2012_KHOI QH-PX (08-12-2011)_1.Cac bieu XD DT 2014 (theo CV 8895 cua BTC).30.7.ok.gui(lan 2)" xfId="756"/>
    <cellStyle name="T_Chi tiet Du toan 2010 TP_ chinh 18.12.09_UB sua_DU TOAN CHI 2012_KHOI QH-PX (13-12-2011-Hoan chinh theo y kien anh Dung)" xfId="757"/>
    <cellStyle name="T_Chi tiet Du toan 2010 TP_ chinh 18.12.09_UB sua_DU TOAN CHI 2012_KHOI QH-PX (13-12-2011-Hoan chinh theo y kien anh Dung)_1.Cac bieu XD DT 2014 (theo CV 8895 cua BTC).30.7.ok.gui(lan 2)" xfId="758"/>
    <cellStyle name="T_Chi tiet Du toan 2010 TP_ chinh 18.12.09_UB sua_KP to cap nuoc Hoa Vang" xfId="759"/>
    <cellStyle name="T_Chi tiet Du toan 2010 TP_ chinh 18.12.09_UB sua_So lieu co ban" xfId="760"/>
    <cellStyle name="T_Chi tiet Du toan 2010 TP_ chinh 18.12.09_UB sua_SOLADONGTBXH_DT2015" xfId="761"/>
    <cellStyle name="T_Chi tiet Du toan 2010 TP_ chinh 18.12.09_UB sua_TO ROI THEO TUNG SU NGHIEP NAM 2012 (Chinh thuc)" xfId="762"/>
    <cellStyle name="T_Chi tiet Du toan 2010 TP_ chinh 18.12.09_UB sua_TO ROI THEO TUNG SU NGHIEP NAM 2012 (Gui UB)" xfId="763"/>
    <cellStyle name="T_Chi tiet Du toan 2010 TP_ chinh 18.12.09_UB sua_Uoc chi 2012" xfId="764"/>
    <cellStyle name="T_Chi tiet Du toan 2010 TP_ chinh 18.12.09_UB sua_UOC THUC HIEN NAM 2012" xfId="765"/>
    <cellStyle name="T_Chi tieu co ban 2013-Gui So NN" xfId="766"/>
    <cellStyle name="T_Chi tieu co ban 2013-Gui So NN_SOLADONGTBXH_DT2015" xfId="767"/>
    <cellStyle name="T_CHUYEN TUAN PHU CAP DANG UY VIEN" xfId="768"/>
    <cellStyle name="T_CHUYEN TUAN PHU CAP DANG UY VIEN 2" xfId="769"/>
    <cellStyle name="T_CHUYEN TUAN PHU CAP DANG UY VIEN_1. DU TOAN CHI 2014_KHOI QH-PX (duthao).10.10" xfId="770"/>
    <cellStyle name="T_CHUYEN TUAN PHU CAP DANG UY VIEN_1. DU TOAN CHI 2014_KHOI QH-PX (duthao).9.10(hop LC)-sua" xfId="771"/>
    <cellStyle name="T_CHUYEN TUAN PHU CAP DANG UY VIEN_1.Cac bieu XD DT 2014 (theo CV 8895 cua BTC).30.7.ok.gui(lan 2)" xfId="772"/>
    <cellStyle name="T_CHUYEN TUAN PHU CAP DANG UY VIEN_1.TO ROI THEO TUNG SU NGHIEP NAM 2012 (Chinh thuc).thu" xfId="773"/>
    <cellStyle name="T_CHUYEN TUAN PHU CAP DANG UY VIEN_2. Cac chinh sach an sinh DT2012, XD DT2013 (Q.H)" xfId="774"/>
    <cellStyle name="T_CHUYEN TUAN PHU CAP DANG UY VIEN_2. Cac chinh sach an sinh DT2012, XD DT2013 (Q.H)_1.Cac bieu XD DT 2014 (theo CV 8895 cua BTC).30.7.ok.gui(lan 2)" xfId="775"/>
    <cellStyle name="T_CHUYEN TUAN PHU CAP DANG UY VIEN_4. Cac Phu luc co so tinh DT_2012 (ngocthu)" xfId="776"/>
    <cellStyle name="T_CHUYEN TUAN PHU CAP DANG UY VIEN_4. Cac Phu luc co so tinh DT_2012 (ngocthu)_1.Cac bieu XD DT 2014 (theo CV 8895 cua BTC).30.7.ok.gui(lan 2)" xfId="777"/>
    <cellStyle name="T_CHUYEN TUAN PHU CAP DANG UY VIEN_4. Cac Phu luc co so tinh DT_2012 (ngocthu)_KP to cap nuoc Hoa Vang" xfId="778"/>
    <cellStyle name="T_CHUYEN TUAN PHU CAP DANG UY VIEN_4. Cac Phu luc co so tinh DT_2012 (ngocthu)-a" xfId="779"/>
    <cellStyle name="T_CHUYEN TUAN PHU CAP DANG UY VIEN_4. Cac Phu luc co so tinh DT_2012 (ngocthu)-a_1.Cac bieu XD DT 2014 (theo CV 8895 cua BTC).30.7.ok.gui(lan 2)" xfId="780"/>
    <cellStyle name="T_CHUYEN TUAN PHU CAP DANG UY VIEN_4. Cac Phu luc co so tinh DT_2012 (ngocthu)-a_KP to cap nuoc Hoa Vang" xfId="781"/>
    <cellStyle name="T_CHUYEN TUAN PHU CAP DANG UY VIEN_4. Cac Phu luc co so tinh DT_2012 (ngocthu)-chinhthuc" xfId="782"/>
    <cellStyle name="T_CHUYEN TUAN PHU CAP DANG UY VIEN_4. Cac Phu luc co so tinh DT_2012 (ngocthu)-chinhthuc_KP to cap nuoc Hoa Vang" xfId="783"/>
    <cellStyle name="T_CHUYEN TUAN PHU CAP DANG UY VIEN_4.BIEU MAU CAC PHU LUC CO SO TINH DT_2012 (ngocthu)" xfId="784"/>
    <cellStyle name="T_CHUYEN TUAN PHU CAP DANG UY VIEN_4.BIEU MAU CAC PHU LUC CO SO TINH DT_2012 (ngocthu).a" xfId="785"/>
    <cellStyle name="T_CHUYEN TUAN PHU CAP DANG UY VIEN_4.BIEU MAU CAC PHU LUC CO SO TINH DT_2012 (ngocthu).a_1.Cac bieu XD DT 2014 (theo CV 8895 cua BTC).30.7.ok.gui(lan 2)" xfId="786"/>
    <cellStyle name="T_CHUYEN TUAN PHU CAP DANG UY VIEN_4.BIEU MAU CAC PHU LUC CO SO TINH DT_2012 (ngocthu).a_KP to cap nuoc Hoa Vang" xfId="787"/>
    <cellStyle name="T_CHUYEN TUAN PHU CAP DANG UY VIEN_4.BIEU MAU CAC PHU LUC CO SO TINH DT_2012 (ngocthu)_1.Cac bieu XD DT 2014 (theo CV 8895 cua BTC).30.7.ok.gui(lan 2)" xfId="788"/>
    <cellStyle name="T_CHUYEN TUAN PHU CAP DANG UY VIEN_4.BIEU MAU CAC PHU LUC CO SO TINH DT_2012 (ngocthu)_KP to cap nuoc Hoa Vang" xfId="789"/>
    <cellStyle name="T_CHUYEN TUAN PHU CAP DANG UY VIEN_BIEU MAU CAC PHU LUC CO SO TINH DT_2011" xfId="790"/>
    <cellStyle name="T_CHUYEN TUAN PHU CAP DANG UY VIEN_BIEU MAU CAC PHU LUC CO SO TINH DT_2011_1.Cac bieu XD DT 2014 (theo CV 8895 cua BTC).30.7.ok.gui(lan 2)" xfId="791"/>
    <cellStyle name="T_CHUYEN TUAN PHU CAP DANG UY VIEN_BIEU MAU CAC PHU LUC CO SO TINH DT_2012" xfId="792"/>
    <cellStyle name="T_CHUYEN TUAN PHU CAP DANG UY VIEN_BIEU MAU CAC PHU LUC CO SO TINH DT_2012_1.Cac bieu XD DT 2014 (theo CV 8895 cua BTC).30.7.ok.gui(lan 2)" xfId="793"/>
    <cellStyle name="T_CHUYEN TUAN PHU CAP DANG UY VIEN_BIEU MAU XAY DUNG DU TOAN 2013 (DU THAO n)" xfId="794"/>
    <cellStyle name="T_CHUYEN TUAN PHU CAP DANG UY VIEN_BIEU MAU XAY DUNG DU TOAN 2013 (DU THAO n)_1.Cac bieu XD DT 2014 (theo CV 8895 cua BTC).30.7.ok.gui(lan 2)" xfId="795"/>
    <cellStyle name="T_CHUYEN TUAN PHU CAP DANG UY VIEN_Bo sung muc tieu nam 2012" xfId="796"/>
    <cellStyle name="T_CHUYEN TUAN PHU CAP DANG UY VIEN_Book1" xfId="797"/>
    <cellStyle name="T_CHUYEN TUAN PHU CAP DANG UY VIEN_Book1_1.Cac bieu XD DT 2014 (theo CV 8895 cua BTC).30.7.ok.gui(lan 2)" xfId="798"/>
    <cellStyle name="T_CHUYEN TUAN PHU CAP DANG UY VIEN_Book3" xfId="799"/>
    <cellStyle name="T_CHUYEN TUAN PHU CAP DANG UY VIEN_Book3_1.Cac bieu XD DT 2014 (theo CV 8895 cua BTC).30.7.ok.gui(lan 2)" xfId="800"/>
    <cellStyle name="T_CHUYEN TUAN PHU CAP DANG UY VIEN_Co so tinh su nghiep giao duc (chinh thuc)" xfId="801"/>
    <cellStyle name="T_CHUYEN TUAN PHU CAP DANG UY VIEN_Co so tinh su nghiep giao duc (chinh thuc)_1.Cac bieu XD DT 2014 (theo CV 8895 cua BTC).30.7.ok.gui(lan 2)" xfId="802"/>
    <cellStyle name="T_CHUYEN TUAN PHU CAP DANG UY VIEN_DU TOAN 2012_KHOI QH-PX (02-12-2011) QUYNH" xfId="803"/>
    <cellStyle name="T_CHUYEN TUAN PHU CAP DANG UY VIEN_DU TOAN 2012_KHOI QH-PX (02-12-2011) QUYNH_1.Cac bieu XD DT 2014 (theo CV 8895 cua BTC).30.7.ok.gui(lan 2)" xfId="804"/>
    <cellStyle name="T_CHUYEN TUAN PHU CAP DANG UY VIEN_DU TOAN 2012_KHOI QH-PX (30-11-2011)" xfId="805"/>
    <cellStyle name="T_CHUYEN TUAN PHU CAP DANG UY VIEN_DU TOAN 2012_KHOI QH-PX (30-11-2011)_1.Cac bieu XD DT 2014 (theo CV 8895 cua BTC).30.7.ok.gui(lan 2)" xfId="806"/>
    <cellStyle name="T_CHUYEN TUAN PHU CAP DANG UY VIEN_DU TOAN 2012_KHOI QH-PX (Ngay 08-12-2011)" xfId="807"/>
    <cellStyle name="T_CHUYEN TUAN PHU CAP DANG UY VIEN_DU TOAN 2012_KHOI QH-PX (Ngay 08-12-2011)_1.Cac bieu XD DT 2014 (theo CV 8895 cua BTC).30.7.ok.gui(lan 2)" xfId="808"/>
    <cellStyle name="T_CHUYEN TUAN PHU CAP DANG UY VIEN_DU TOAN 2012_KHOI QH-PX (Ngay 17-11-2011)" xfId="809"/>
    <cellStyle name="T_CHUYEN TUAN PHU CAP DANG UY VIEN_DU TOAN 2012_KHOI QH-PX (Ngay 17-11-2011)_1.Cac bieu XD DT 2014 (theo CV 8895 cua BTC).30.7.ok.gui(lan 2)" xfId="810"/>
    <cellStyle name="T_CHUYEN TUAN PHU CAP DANG UY VIEN_DU TOAN 2012_KHOI QH-PX (Ngay 28-11-2011)" xfId="811"/>
    <cellStyle name="T_CHUYEN TUAN PHU CAP DANG UY VIEN_DU TOAN 2012_KHOI QH-PX (Ngay 28-11-2011)_1.Cac bieu XD DT 2014 (theo CV 8895 cua BTC).30.7.ok.gui(lan 2)" xfId="812"/>
    <cellStyle name="T_CHUYEN TUAN PHU CAP DANG UY VIEN_DU TOAN CHI 2012_KHOI QH-PX (08-12-2011)" xfId="813"/>
    <cellStyle name="T_CHUYEN TUAN PHU CAP DANG UY VIEN_DU TOAN CHI 2012_KHOI QH-PX (08-12-2011)_1.Cac bieu XD DT 2014 (theo CV 8895 cua BTC).30.7.ok.gui(lan 2)" xfId="814"/>
    <cellStyle name="T_CHUYEN TUAN PHU CAP DANG UY VIEN_DU TOAN CHI 2012_KHOI QH-PX (13-12-2011-Hoan chinh theo y kien anh Dung)" xfId="815"/>
    <cellStyle name="T_CHUYEN TUAN PHU CAP DANG UY VIEN_DU TOAN CHI 2012_KHOI QH-PX (13-12-2011-Hoan chinh theo y kien anh Dung)_1.Cac bieu XD DT 2014 (theo CV 8895 cua BTC).30.7.ok.gui(lan 2)" xfId="816"/>
    <cellStyle name="T_CHUYEN TUAN PHU CAP DANG UY VIEN_KP to cap nuoc Hoa Vang" xfId="817"/>
    <cellStyle name="T_CHUYEN TUAN PHU CAP DANG UY VIEN_So lieu co ban" xfId="818"/>
    <cellStyle name="T_CHUYEN TUAN PHU CAP DANG UY VIEN_SOLADONGTBXH_DT2015" xfId="819"/>
    <cellStyle name="T_CHUYEN TUAN PHU CAP DANG UY VIEN_TO ROI THEO TUNG SU NGHIEP NAM 2012 (Chinh thuc)" xfId="820"/>
    <cellStyle name="T_CHUYEN TUAN PHU CAP DANG UY VIEN_TO ROI THEO TUNG SU NGHIEP NAM 2012 (Gui UB)" xfId="821"/>
    <cellStyle name="T_CHUYEN TUAN PHU CAP DANG UY VIEN_Uoc chi 2012" xfId="822"/>
    <cellStyle name="T_CHUYEN TUAN PHU CAP DANG UY VIEN_UOC THUC HIEN NAM 2012" xfId="823"/>
    <cellStyle name="T_danh sach chua nop bcao trung bay sua chua  tinh den 1-3-06" xfId="824"/>
    <cellStyle name="T_danh sach chua nop bcao trung bay sua chua  tinh den 1-3-06_BANG BAO CAO KHO HCQT NAM 2008" xfId="825"/>
    <cellStyle name="T_danh sach chua nop bcao trung bay sua chua  tinh den 1-3-06_BANG PHAN CONG TRUC" xfId="826"/>
    <cellStyle name="T_danh sach chua nop bcao trung bay sua chua  tinh den 1-3-06_BAO CAO THAN NAM 2008" xfId="827"/>
    <cellStyle name="T_danh sach chua nop bcao trung bay sua chua  tinh den 1-3-06_KIEM KE ACCM2002" xfId="828"/>
    <cellStyle name="T_Danh sach KH TB MilkYomilk Yao  Smart chu ky 2-Vinh Thang" xfId="829"/>
    <cellStyle name="T_Danh sach KH TB MilkYomilk Yao  Smart chu ky 2-Vinh Thang_BANG BAO CAO KHO HCQT NAM 2008" xfId="830"/>
    <cellStyle name="T_Danh sach KH TB MilkYomilk Yao  Smart chu ky 2-Vinh Thang_BANG PHAN CONG TRUC" xfId="831"/>
    <cellStyle name="T_Danh sach KH TB MilkYomilk Yao  Smart chu ky 2-Vinh Thang_BAO CAO THAN NAM 2008" xfId="832"/>
    <cellStyle name="T_Danh sach KH TB MilkYomilk Yao  Smart chu ky 2-Vinh Thang_KIEM KE ACCM2002" xfId="833"/>
    <cellStyle name="T_Danh sach KH trung bay MilkYomilk co ke chu ky 2-Vinh Thang" xfId="834"/>
    <cellStyle name="T_Danh sach KH trung bay MilkYomilk co ke chu ky 2-Vinh Thang_BANG BAO CAO KHO HCQT NAM 2008" xfId="835"/>
    <cellStyle name="T_Danh sach KH trung bay MilkYomilk co ke chu ky 2-Vinh Thang_BANG PHAN CONG TRUC" xfId="836"/>
    <cellStyle name="T_Danh sach KH trung bay MilkYomilk co ke chu ky 2-Vinh Thang_BAO CAO THAN NAM 2008" xfId="837"/>
    <cellStyle name="T_Danh sach KH trung bay MilkYomilk co ke chu ky 2-Vinh Thang_KIEM KE ACCM2002" xfId="838"/>
    <cellStyle name="T_DOI CHIEU KHO BAC" xfId="839"/>
    <cellStyle name="T_DOI CHIEU KHO BAC_BANG BAO CAO KHO HCQT NAM 2008" xfId="840"/>
    <cellStyle name="T_DOI CHIEU KHO BAC_BANG PHAN CONG TRUC" xfId="841"/>
    <cellStyle name="T_DOI CHIEU KHO BAC_BAO CAO THAN NAM 2008" xfId="842"/>
    <cellStyle name="T_DOI CHIEU KHO BAC_Book1" xfId="843"/>
    <cellStyle name="T_DOI CHIEU KHO BAC_KIEM KE ACCM2002" xfId="844"/>
    <cellStyle name="T_downPP XD DINH MUC 2010-(19.5.2010)" xfId="845"/>
    <cellStyle name="T_downPP XD DINH MUC 2010-(19.5.2010) 2" xfId="846"/>
    <cellStyle name="T_downPP XD DINH MUC 2010-(19.5.2010)_1. DU TOAN CHI 2014_KHOI QH-PX (duthao).10.10" xfId="847"/>
    <cellStyle name="T_downPP XD DINH MUC 2010-(19.5.2010)_1. DU TOAN CHI 2014_KHOI QH-PX (duthao).9.10(hop LC)-sua" xfId="848"/>
    <cellStyle name="T_downPP XD DINH MUC 2010-(19.5.2010)_1.Cac bieu XD DT 2014 (theo CV 8895 cua BTC).30.7.ok.gui(lan 2)" xfId="849"/>
    <cellStyle name="T_downPP XD DINH MUC 2010-(19.5.2010)_1.TO ROI THEO TUNG SU NGHIEP NAM 2012 (Chinh thuc).thu" xfId="850"/>
    <cellStyle name="T_downPP XD DINH MUC 2010-(19.5.2010)_2. Cac chinh sach an sinh DT2012, XD DT2013 (Q.H)" xfId="851"/>
    <cellStyle name="T_downPP XD DINH MUC 2010-(19.5.2010)_2. Cac chinh sach an sinh DT2012, XD DT2013 (Q.H)_1.Cac bieu XD DT 2014 (theo CV 8895 cua BTC).30.7.ok.gui(lan 2)" xfId="852"/>
    <cellStyle name="T_downPP XD DINH MUC 2010-(19.5.2010)_4. Cac Phu luc co so tinh DT_2012 (ngocthu)" xfId="853"/>
    <cellStyle name="T_downPP XD DINH MUC 2010-(19.5.2010)_4. Cac Phu luc co so tinh DT_2012 (ngocthu)_1.Cac bieu XD DT 2014 (theo CV 8895 cua BTC).30.7.ok.gui(lan 2)" xfId="854"/>
    <cellStyle name="T_downPP XD DINH MUC 2010-(19.5.2010)_4. Cac Phu luc co so tinh DT_2012 (ngocthu)_KP to cap nuoc Hoa Vang" xfId="855"/>
    <cellStyle name="T_downPP XD DINH MUC 2010-(19.5.2010)_4. Cac Phu luc co so tinh DT_2012 (ngocthu)-a" xfId="856"/>
    <cellStyle name="T_downPP XD DINH MUC 2010-(19.5.2010)_4. Cac Phu luc co so tinh DT_2012 (ngocthu)-a_1.Cac bieu XD DT 2014 (theo CV 8895 cua BTC).30.7.ok.gui(lan 2)" xfId="857"/>
    <cellStyle name="T_downPP XD DINH MUC 2010-(19.5.2010)_4. Cac Phu luc co so tinh DT_2012 (ngocthu)-a_KP to cap nuoc Hoa Vang" xfId="858"/>
    <cellStyle name="T_downPP XD DINH MUC 2010-(19.5.2010)_4. Cac Phu luc co so tinh DT_2012 (ngocthu)-chinhthuc" xfId="859"/>
    <cellStyle name="T_downPP XD DINH MUC 2010-(19.5.2010)_4. Cac Phu luc co so tinh DT_2012 (ngocthu)-chinhthuc_KP to cap nuoc Hoa Vang" xfId="860"/>
    <cellStyle name="T_downPP XD DINH MUC 2010-(19.5.2010)_4.BIEU MAU CAC PHU LUC CO SO TINH DT_2012 (ngocthu)" xfId="861"/>
    <cellStyle name="T_downPP XD DINH MUC 2010-(19.5.2010)_4.BIEU MAU CAC PHU LUC CO SO TINH DT_2012 (ngocthu).a" xfId="862"/>
    <cellStyle name="T_downPP XD DINH MUC 2010-(19.5.2010)_4.BIEU MAU CAC PHU LUC CO SO TINH DT_2012 (ngocthu).a_1.Cac bieu XD DT 2014 (theo CV 8895 cua BTC).30.7.ok.gui(lan 2)" xfId="863"/>
    <cellStyle name="T_downPP XD DINH MUC 2010-(19.5.2010)_4.BIEU MAU CAC PHU LUC CO SO TINH DT_2012 (ngocthu).a_KP to cap nuoc Hoa Vang" xfId="864"/>
    <cellStyle name="T_downPP XD DINH MUC 2010-(19.5.2010)_4.BIEU MAU CAC PHU LUC CO SO TINH DT_2012 (ngocthu)_1.Cac bieu XD DT 2014 (theo CV 8895 cua BTC).30.7.ok.gui(lan 2)" xfId="865"/>
    <cellStyle name="T_downPP XD DINH MUC 2010-(19.5.2010)_4.BIEU MAU CAC PHU LUC CO SO TINH DT_2012 (ngocthu)_KP to cap nuoc Hoa Vang" xfId="866"/>
    <cellStyle name="T_downPP XD DINH MUC 2010-(19.5.2010)_BIEU MAU CAC PHU LUC CO SO TINH DT_2011" xfId="867"/>
    <cellStyle name="T_downPP XD DINH MUC 2010-(19.5.2010)_BIEU MAU CAC PHU LUC CO SO TINH DT_2011_1.Cac bieu XD DT 2014 (theo CV 8895 cua BTC).30.7.ok.gui(lan 2)" xfId="868"/>
    <cellStyle name="T_downPP XD DINH MUC 2010-(19.5.2010)_BIEU MAU CAC PHU LUC CO SO TINH DT_2012" xfId="869"/>
    <cellStyle name="T_downPP XD DINH MUC 2010-(19.5.2010)_BIEU MAU CAC PHU LUC CO SO TINH DT_2012_1.Cac bieu XD DT 2014 (theo CV 8895 cua BTC).30.7.ok.gui(lan 2)" xfId="870"/>
    <cellStyle name="T_downPP XD DINH MUC 2010-(19.5.2010)_BIEU MAU XAY DUNG DU TOAN 2013 (DU THAO n)" xfId="871"/>
    <cellStyle name="T_downPP XD DINH MUC 2010-(19.5.2010)_BIEU MAU XAY DUNG DU TOAN 2013 (DU THAO n)_1.Cac bieu XD DT 2014 (theo CV 8895 cua BTC).30.7.ok.gui(lan 2)" xfId="872"/>
    <cellStyle name="T_downPP XD DINH MUC 2010-(19.5.2010)_Bo sung muc tieu nam 2012" xfId="873"/>
    <cellStyle name="T_downPP XD DINH MUC 2010-(19.5.2010)_Book1" xfId="874"/>
    <cellStyle name="T_downPP XD DINH MUC 2010-(19.5.2010)_Book1_1.Cac bieu XD DT 2014 (theo CV 8895 cua BTC).30.7.ok.gui(lan 2)" xfId="875"/>
    <cellStyle name="T_downPP XD DINH MUC 2010-(19.5.2010)_Book3" xfId="876"/>
    <cellStyle name="T_downPP XD DINH MUC 2010-(19.5.2010)_Book3_1.Cac bieu XD DT 2014 (theo CV 8895 cua BTC).30.7.ok.gui(lan 2)" xfId="877"/>
    <cellStyle name="T_downPP XD DINH MUC 2010-(19.5.2010)_Co so tinh su nghiep giao duc (chinh thuc)" xfId="878"/>
    <cellStyle name="T_downPP XD DINH MUC 2010-(19.5.2010)_Co so tinh su nghiep giao duc (chinh thuc)_1.Cac bieu XD DT 2014 (theo CV 8895 cua BTC).30.7.ok.gui(lan 2)" xfId="879"/>
    <cellStyle name="T_downPP XD DINH MUC 2010-(19.5.2010)_DU TOAN 2012_KHOI QH-PX (02-12-2011) QUYNH" xfId="880"/>
    <cellStyle name="T_downPP XD DINH MUC 2010-(19.5.2010)_DU TOAN 2012_KHOI QH-PX (02-12-2011) QUYNH_1.Cac bieu XD DT 2014 (theo CV 8895 cua BTC).30.7.ok.gui(lan 2)" xfId="881"/>
    <cellStyle name="T_downPP XD DINH MUC 2010-(19.5.2010)_DU TOAN 2012_KHOI QH-PX (30-11-2011)" xfId="882"/>
    <cellStyle name="T_downPP XD DINH MUC 2010-(19.5.2010)_DU TOAN 2012_KHOI QH-PX (30-11-2011)_1.Cac bieu XD DT 2014 (theo CV 8895 cua BTC).30.7.ok.gui(lan 2)" xfId="883"/>
    <cellStyle name="T_downPP XD DINH MUC 2010-(19.5.2010)_DU TOAN 2012_KHOI QH-PX (Ngay 08-12-2011)" xfId="884"/>
    <cellStyle name="T_downPP XD DINH MUC 2010-(19.5.2010)_DU TOAN 2012_KHOI QH-PX (Ngay 08-12-2011)_1.Cac bieu XD DT 2014 (theo CV 8895 cua BTC).30.7.ok.gui(lan 2)" xfId="885"/>
    <cellStyle name="T_downPP XD DINH MUC 2010-(19.5.2010)_DU TOAN 2012_KHOI QH-PX (Ngay 17-11-2011)" xfId="886"/>
    <cellStyle name="T_downPP XD DINH MUC 2010-(19.5.2010)_DU TOAN 2012_KHOI QH-PX (Ngay 17-11-2011)_1.Cac bieu XD DT 2014 (theo CV 8895 cua BTC).30.7.ok.gui(lan 2)" xfId="887"/>
    <cellStyle name="T_downPP XD DINH MUC 2010-(19.5.2010)_DU TOAN 2012_KHOI QH-PX (Ngay 28-11-2011)" xfId="888"/>
    <cellStyle name="T_downPP XD DINH MUC 2010-(19.5.2010)_DU TOAN 2012_KHOI QH-PX (Ngay 28-11-2011)_1.Cac bieu XD DT 2014 (theo CV 8895 cua BTC).30.7.ok.gui(lan 2)" xfId="889"/>
    <cellStyle name="T_downPP XD DINH MUC 2010-(19.5.2010)_DU TOAN CHI 2012_KHOI QH-PX (08-12-2011)" xfId="890"/>
    <cellStyle name="T_downPP XD DINH MUC 2010-(19.5.2010)_DU TOAN CHI 2012_KHOI QH-PX (08-12-2011)_1.Cac bieu XD DT 2014 (theo CV 8895 cua BTC).30.7.ok.gui(lan 2)" xfId="891"/>
    <cellStyle name="T_downPP XD DINH MUC 2010-(19.5.2010)_DU TOAN CHI 2012_KHOI QH-PX (13-12-2011-Hoan chinh theo y kien anh Dung)" xfId="892"/>
    <cellStyle name="T_downPP XD DINH MUC 2010-(19.5.2010)_DU TOAN CHI 2012_KHOI QH-PX (13-12-2011-Hoan chinh theo y kien anh Dung)_1.Cac bieu XD DT 2014 (theo CV 8895 cua BTC).30.7.ok.gui(lan 2)" xfId="893"/>
    <cellStyle name="T_downPP XD DINH MUC 2010-(19.5.2010)_KP to cap nuoc Hoa Vang" xfId="894"/>
    <cellStyle name="T_downPP XD DINH MUC 2010-(19.5.2010)_So lieu co ban" xfId="895"/>
    <cellStyle name="T_downPP XD DINH MUC 2010-(19.5.2010)_SOLADONGTBXH_DT2015" xfId="896"/>
    <cellStyle name="T_downPP XD DINH MUC 2010-(19.5.2010)_TO ROI THEO TUNG SU NGHIEP NAM 2012 (Chinh thuc)" xfId="897"/>
    <cellStyle name="T_downPP XD DINH MUC 2010-(19.5.2010)_TO ROI THEO TUNG SU NGHIEP NAM 2012 (Gui UB)" xfId="898"/>
    <cellStyle name="T_downPP XD DINH MUC 2010-(19.5.2010)_Uoc chi 2012" xfId="899"/>
    <cellStyle name="T_downPP XD DINH MUC 2010-(19.5.2010)_UOC THUC HIEN NAM 2012" xfId="900"/>
    <cellStyle name="T_DSACH MILK YO MILK CK 2 M.BAC" xfId="901"/>
    <cellStyle name="T_DSACH MILK YO MILK CK 2 M.BAC_BANG BAO CAO KHO HCQT NAM 2008" xfId="902"/>
    <cellStyle name="T_DSACH MILK YO MILK CK 2 M.BAC_BANG PHAN CONG TRUC" xfId="903"/>
    <cellStyle name="T_DSACH MILK YO MILK CK 2 M.BAC_BAO CAO THAN NAM 2008" xfId="904"/>
    <cellStyle name="T_DSACH MILK YO MILK CK 2 M.BAC_KIEM KE ACCM2002" xfId="905"/>
    <cellStyle name="T_DSKH Tbay Milk , Yomilk CK 2 Vu Thi Hanh" xfId="906"/>
    <cellStyle name="T_DSKH Tbay Milk , Yomilk CK 2 Vu Thi Hanh_BANG BAO CAO KHO HCQT NAM 2008" xfId="907"/>
    <cellStyle name="T_DSKH Tbay Milk , Yomilk CK 2 Vu Thi Hanh_BANG PHAN CONG TRUC" xfId="908"/>
    <cellStyle name="T_DSKH Tbay Milk , Yomilk CK 2 Vu Thi Hanh_BAO CAO THAN NAM 2008" xfId="909"/>
    <cellStyle name="T_DSKH Tbay Milk , Yomilk CK 2 Vu Thi Hanh_KIEM KE ACCM2002" xfId="910"/>
    <cellStyle name="T_DT don vi cap TP nam 2010 (21.12.2009) bieu ngang_chinh thuc" xfId="911"/>
    <cellStyle name="T_DT don vi cap TP nam 2010 (21.12.2009) bieu ngang_chinh thuc_1.Cac bieu XD DT 2014 (theo CV 8895 cua BTC).30.7.ok.gui(lan 2)" xfId="912"/>
    <cellStyle name="T_DT don vi cap TP nam 2010 (21.12.2009) bieu ngang_chinh thuc_2. Cac chinh sach an sinh DT2012, XD DT2013 (Q.H)" xfId="913"/>
    <cellStyle name="T_DT don vi cap TP nam 2010 (21.12.2009) bieu ngang_chinh thuc_2. Cac chinh sach an sinh DT2012, XD DT2013 (Q.H)_1.Cac bieu XD DT 2014 (theo CV 8895 cua BTC).30.7.ok.gui(lan 2)" xfId="914"/>
    <cellStyle name="T_DT don vi cap TP nam 2010 (21.12.2009) bieu ngang_chinh thuc_BIEU MAU XAY DUNG DU TOAN 2013 (DU THAO n)" xfId="915"/>
    <cellStyle name="T_DT don vi cap TP nam 2010 (21.12.2009) bieu ngang_chinh thuc_BIEU MAU XAY DUNG DU TOAN 2013 (DU THAO n)_1.Cac bieu XD DT 2014 (theo CV 8895 cua BTC).30.7.ok.gui(lan 2)" xfId="916"/>
    <cellStyle name="T_DT don vi cap TP nam 2010 (21.12.2009) bieu ngang_chinh thuc_Book3" xfId="917"/>
    <cellStyle name="T_DT don vi cap TP nam 2010 (21.12.2009) bieu ngang_chinh thuc_Book3_1.Cac bieu XD DT 2014 (theo CV 8895 cua BTC).30.7.ok.gui(lan 2)" xfId="918"/>
    <cellStyle name="T_DT don vi cap TP nam 2010 (21.12.2009) bieu ngang_chinh thuc_Co so tinh su nghiep giao duc (chinh thuc)" xfId="919"/>
    <cellStyle name="T_DT don vi cap TP nam 2010 (21.12.2009) bieu ngang_chinh thuc_Co so tinh su nghiep giao duc (chinh thuc)_1.Cac bieu XD DT 2014 (theo CV 8895 cua BTC).30.7.ok.gui(lan 2)" xfId="920"/>
    <cellStyle name="T_DT don vi cap TP nam 2010 (21.12.2009) bieu ngang_chinh thuc_KP to cap nuoc Hoa Vang" xfId="921"/>
    <cellStyle name="T_DT don vi cap TP nam 2010 (21.12.2009) bieu ngang_chinh thuc_MSTS nam 2012-chi Hanh (14.5)" xfId="922"/>
    <cellStyle name="T_DT don vi cap TP nam 2010 (21.12.2009) bieu ngang_chinh thuc_MSTS nam 2012-phong HCSN" xfId="923"/>
    <cellStyle name="T_DT don vi cap TP nam 2010 (21.12.2009) bieu ngang_chinh thuc_MSTS nam 2012-phong HCSN cat giam 14-5-2012" xfId="924"/>
    <cellStyle name="T_DT don vi cap TP nam 2010 (21.12.2009) bieu ngang_chinh thuc_MSTS nam 2012-phong HCSN(30-3)" xfId="925"/>
    <cellStyle name="T_DT don vi cap TP nam 2010 (21.12.2009) bieu ngang_chinh thuc_MSTS nam 2012-phong HCSN(duong)" xfId="926"/>
    <cellStyle name="T_DT don vi cap TP nam 2010 (21.12.2009) bieu ngang_chinh thuc_MSTS NAM 2013 -ngay 06-5-2013 ( thao tong hop)" xfId="927"/>
    <cellStyle name="T_DT don vi cap TP nam 2010 (21.12.2009) bieu ngang_chinh thuc_So lieu co ban" xfId="928"/>
    <cellStyle name="T_DT don vi cap TP nam 2010 (21.12.2009) bieu ngang_chinh thuc_SOLADONGTBXH_DT2015" xfId="929"/>
    <cellStyle name="T_DU TOAN BQL" xfId="930"/>
    <cellStyle name="T_DU TOAN BQL_BANG BAO CAO KHO HCQT NAM 2008" xfId="931"/>
    <cellStyle name="T_DU TOAN BQL_BANG PHAN CONG TRUC" xfId="932"/>
    <cellStyle name="T_DU TOAN BQL_BAO CAO THAN NAM 2008" xfId="933"/>
    <cellStyle name="T_DU TOAN BQL_Book1" xfId="934"/>
    <cellStyle name="T_DU TOAN BQL_KIEM KE ACCM2002" xfId="935"/>
    <cellStyle name="T_Du toan chi 2010 (18.12.2009)-chinh-tk10" xfId="936"/>
    <cellStyle name="T_Du toan chi 2010 (18.12.2009)-chinh-tk10_1.Cac bieu XD DT 2014 (theo CV 8895 cua BTC).30.7.ok.gui(lan 2)" xfId="937"/>
    <cellStyle name="T_DU TOAN SNGD 2013 - CT lần 5 ( 31.12.2012)" xfId="938"/>
    <cellStyle name="T_DU TOAN SNGD 2013 - MN đang tính theo QĐ 50 (CT trình HĐND huyên ngày 10.1.2013)" xfId="939"/>
    <cellStyle name="T_form ton kho CK 2 tuan 8" xfId="940"/>
    <cellStyle name="T_form ton kho CK 2 tuan 8_BANG BAO CAO KHO HCQT NAM 2008" xfId="941"/>
    <cellStyle name="T_form ton kho CK 2 tuan 8_BANG PHAN CONG TRUC" xfId="942"/>
    <cellStyle name="T_form ton kho CK 2 tuan 8_BAO CAO THAN NAM 2008" xfId="943"/>
    <cellStyle name="T_form ton kho CK 2 tuan 8_KIEM KE ACCM2002" xfId="944"/>
    <cellStyle name="T_KH XDCB 18-6-2010" xfId="945"/>
    <cellStyle name="T_KH XDCB 18-6-2010_1.Cac bieu XD DT 2014 (theo CV 8895 cua BTC).30.7.ok.gui(lan 2)" xfId="946"/>
    <cellStyle name="T_KIEM KE ACCM2002" xfId="947"/>
    <cellStyle name="T_KP to cap nuoc Hoa Vang" xfId="948"/>
    <cellStyle name="T_Lap gia BS Da Nang" xfId="949"/>
    <cellStyle name="T_Lap gia BS Da Nang_1.Cac bieu XD DT 2014 (theo CV 8895 cua BTC).30.7.ok.gui(lan 2)" xfId="950"/>
    <cellStyle name="T_MN" xfId="951"/>
    <cellStyle name="T_Nguonchuyensodutamung2008sang2009(Thuong)" xfId="952"/>
    <cellStyle name="T_Nguonchuyensodutamung2008sang2009(Thuong)_1.Cac bieu XD DT 2014 (theo CV 8895 cua BTC).30.7.ok.gui(lan 2)" xfId="953"/>
    <cellStyle name="T_NPP Khanh Vinh Thai Nguyen - BC KTTB_CTrinh_TB__20_loc__Milk_Yomilk_CK1" xfId="954"/>
    <cellStyle name="T_NPP Khanh Vinh Thai Nguyen - BC KTTB_CTrinh_TB__20_loc__Milk_Yomilk_CK1_BANG BAO CAO KHO HCQT NAM 2008" xfId="955"/>
    <cellStyle name="T_NPP Khanh Vinh Thai Nguyen - BC KTTB_CTrinh_TB__20_loc__Milk_Yomilk_CK1_BANG PHAN CONG TRUC" xfId="956"/>
    <cellStyle name="T_NPP Khanh Vinh Thai Nguyen - BC KTTB_CTrinh_TB__20_loc__Milk_Yomilk_CK1_BAO CAO THAN NAM 2008" xfId="957"/>
    <cellStyle name="T_NPP Khanh Vinh Thai Nguyen - BC KTTB_CTrinh_TB__20_loc__Milk_Yomilk_CK1_KIEM KE ACCM2002" xfId="958"/>
    <cellStyle name="T_PP XD DINH MUC 2011 ( 12-07-2010)" xfId="959"/>
    <cellStyle name="T_PP XD DINH MUC 2011 ( 12-07-2010)_1.Cac bieu XD DT 2014 (theo CV 8895 cua BTC).30.7.ok.gui(lan 2)" xfId="960"/>
    <cellStyle name="T_QTQuy2-2005" xfId="961"/>
    <cellStyle name="T_QTQuy2-2005_1.Cac bieu XD DT 2014 (theo CV 8895 cua BTC).30.7.ok.gui(lan 2)" xfId="962"/>
    <cellStyle name="T_QTQuy2-2005_Bangtheodoicongviec" xfId="963"/>
    <cellStyle name="T_QTQuy2-2005_Bangtheodoicongviec_1.Cac bieu XD DT 2014 (theo CV 8895 cua BTC).30.7.ok.gui(lan 2)" xfId="964"/>
    <cellStyle name="T_QTQuy2-2005_bc KB den ngay 15122010" xfId="965"/>
    <cellStyle name="T_QTQuy2-2005_bc KB den ngay 15122010_1.Cac bieu XD DT 2014 (theo CV 8895 cua BTC).30.7.ok.gui(lan 2)" xfId="966"/>
    <cellStyle name="T_QTQuy2-2005_Nguonchuyensodutamung2008sang2009(Thuong)" xfId="967"/>
    <cellStyle name="T_QTQuy2-2005_Nguonchuyensodutamung2008sang2009(Thuong)_1.Cac bieu XD DT 2014 (theo CV 8895 cua BTC).30.7.ok.gui(lan 2)" xfId="968"/>
    <cellStyle name="T_QTQuy2-2005_TABMIS 16.12.10" xfId="969"/>
    <cellStyle name="T_QTQuy2-2005_TABMIS 16.12.10_1.Cac bieu XD DT 2014 (theo CV 8895 cua BTC).30.7.ok.gui(lan 2)" xfId="970"/>
    <cellStyle name="T_QTQuy2-2005_TABMIS chuyen nguon" xfId="971"/>
    <cellStyle name="T_QTQuy2-2005_TABMIS chuyen nguon_1.Cac bieu XD DT 2014 (theo CV 8895 cua BTC).30.7.ok.gui(lan 2)" xfId="972"/>
    <cellStyle name="T_QTQuy2-2005_TAM UNG 2010 (31.12.2010) Q IN BC" xfId="973"/>
    <cellStyle name="T_QTQuy2-2005_TAM UNG 2010 (31.12.2010) Q IN BC_1.Cac bieu XD DT 2014 (theo CV 8895 cua BTC).30.7.ok.gui(lan 2)" xfId="974"/>
    <cellStyle name="T_QTQuy2-2005_tham tra" xfId="975"/>
    <cellStyle name="T_QTQuy2-2005_tham tra_1.Cac bieu XD DT 2014 (theo CV 8895 cua BTC).30.7.ok.gui(lan 2)" xfId="976"/>
    <cellStyle name="T_Sheet1" xfId="977"/>
    <cellStyle name="T_Sheet1_BANG BAO CAO KHO HCQT NAM 2008" xfId="978"/>
    <cellStyle name="T_Sheet1_BANG PHAN CONG TRUC" xfId="979"/>
    <cellStyle name="T_Sheet1_BAO CAO THAN NAM 2008" xfId="980"/>
    <cellStyle name="T_Sheet1_KIEM KE ACCM2002" xfId="981"/>
    <cellStyle name="T_So lieu co ban" xfId="982"/>
    <cellStyle name="T_So lieu co ban_1. DU TOAN CHI 2014_KHOI QH-PX (duthao).10.10" xfId="983"/>
    <cellStyle name="T_So lieu co ban_1. DU TOAN CHI 2014_KHOI QH-PX (duthao).9.10(hop LC)-sua" xfId="984"/>
    <cellStyle name="T_sua chua cham trung bay  mien Bac" xfId="985"/>
    <cellStyle name="T_sua chua cham trung bay  mien Bac_BANG BAO CAO KHO HCQT NAM 2008" xfId="986"/>
    <cellStyle name="T_sua chua cham trung bay  mien Bac_BANG PHAN CONG TRUC" xfId="987"/>
    <cellStyle name="T_sua chua cham trung bay  mien Bac_BAO CAO THAN NAM 2008" xfId="988"/>
    <cellStyle name="T_sua chua cham trung bay  mien Bac_KIEM KE ACCM2002" xfId="989"/>
    <cellStyle name="T_TABMIS 16.12.10" xfId="990"/>
    <cellStyle name="T_TABMIS 16.12.10_1.Cac bieu XD DT 2014 (theo CV 8895 cua BTC).30.7.ok.gui(lan 2)" xfId="991"/>
    <cellStyle name="T_TABMIS chuyen nguon" xfId="992"/>
    <cellStyle name="T_TABMIS chuyen nguon_1.Cac bieu XD DT 2014 (theo CV 8895 cua BTC).30.7.ok.gui(lan 2)" xfId="993"/>
    <cellStyle name="T_TAM UNG 2010 (31.12.2010) Q IN BC" xfId="994"/>
    <cellStyle name="T_TAM UNG 2010 (31.12.2010) Q IN BC_1.Cac bieu XD DT 2014 (theo CV 8895 cua BTC).30.7.ok.gui(lan 2)" xfId="995"/>
    <cellStyle name="T_Tang 09-010" xfId="996"/>
    <cellStyle name="T_T-G Nội Huyện2010" xfId="997"/>
    <cellStyle name="T_TGiam 2011-2012" xfId="998"/>
    <cellStyle name="T_tham tra" xfId="999"/>
    <cellStyle name="T_tham tra_1.Cac bieu XD DT 2014 (theo CV 8895 cua BTC).30.7.ok.gui(lan 2)" xfId="1000"/>
    <cellStyle name="T_TK gop von  92090030013-New" xfId="1001"/>
    <cellStyle name="T_TONG HOP CAC BIEU MAU DU TOAN 2010" xfId="1002"/>
    <cellStyle name="T_Tong hop CCTL 2011 - Lam du toan" xfId="1003"/>
    <cellStyle name="T_Tong hop CCTL 2011 - Lam du toan_1.Cac bieu XD DT 2014 (theo CV 8895 cua BTC).30.7.ok.gui(lan 2)" xfId="1004"/>
    <cellStyle name="T_Tongdutoans" xfId="1005"/>
    <cellStyle name="T_Tongdutoans_1.Cac bieu XD DT 2014 (theo CV 8895 cua BTC).30.7.ok.gui(lan 2)" xfId="1006"/>
    <cellStyle name="T_Xep luong_MN_ngoai_bien che TCKH" xfId="1007"/>
    <cellStyle name="T_" xfId="1008"/>
    <cellStyle name="T__1" xfId="1009"/>
    <cellStyle name="T__1.Cac bieu XD DT 2014 (theo CV 8895 cua BTC).30.7.ok.gui(lan 2)" xfId="1010"/>
    <cellStyle name="T__1_1.Cac bieu XD DT 2014 (theo CV 8895 cua BTC).30.7.ok.gui(lan 2)" xfId="1011"/>
    <cellStyle name="T__BAO CAO 13 THANG2010 (THEO NGUON)1502" xfId="1012"/>
    <cellStyle name="T__BAO CAO 13 THANG2010 (THEO NGUON)1502_1.Cac bieu XD DT 2014 (theo CV 8895 cua BTC).30.7.ok.gui(lan 2)" xfId="1013"/>
    <cellStyle name="T__TABMIS chuyen nguon" xfId="1014"/>
    <cellStyle name="T__TABMIS chuyen nguon_1.Cac bieu XD DT 2014 (theo CV 8895 cua BTC).30.7.ok.gui(lan 2)" xfId="1015"/>
    <cellStyle name="T__TAM UNG 2010 (31.12.2010) Q IN BC" xfId="1016"/>
    <cellStyle name="T__TAM UNG 2010 (31.12.2010) Q IN BC_1.Cac bieu XD DT 2014 (theo CV 8895 cua BTC).30.7.ok.gui(lan 2)" xfId="1017"/>
    <cellStyle name="T__" xfId="1018"/>
    <cellStyle name="T___1.Cac bieu XD DT 2014 (theo CV 8895 cua BTC).30.7.ok.gui(lan 2)" xfId="1019"/>
    <cellStyle name="t1" xfId="1020"/>
    <cellStyle name="tde" xfId="1021"/>
    <cellStyle name="Text Indent A" xfId="1022"/>
    <cellStyle name="Text Indent B" xfId="1023"/>
    <cellStyle name="Text Indent C" xfId="1024"/>
    <cellStyle name="th" xfId="1025"/>
    <cellStyle name="þ_x001d_" xfId="1026"/>
    <cellStyle name="th_BANG BAO CAO KHO HCQT NAM 2008" xfId="1027"/>
    <cellStyle name="þ_x001d_ð¤_x000c_¯" xfId="1028"/>
    <cellStyle name="þ_x001d_ð¤_x000c_¯þ_x0014__x000d_" xfId="1029"/>
    <cellStyle name="þ_x001d_ð¤_x000c_¯þ_x0014__x000d_¨þU" xfId="1030"/>
    <cellStyle name="þ_x001d_ð¤_x000c_¯þ_x0014__x000d_¨þU_x0001_" xfId="1031"/>
    <cellStyle name="þ_x001d_ð¤_x000c_¯þ_x0014__x000d_¨þU_x0001_À_x0004_" xfId="1032"/>
    <cellStyle name="þ_x001d_ð¤_x000c_¯þ_x0014__x000d_¨þU_x0001_À_x0004_ _x0015__x000f_" xfId="1033"/>
    <cellStyle name="þ_x001d_ð¤_x000c_¯þ_x0014__x000d_¨þU_x0001_À_x0004_ _x0015__x000f__x0001__x0001_" xfId="1034"/>
    <cellStyle name="þ_x001d_ð·_x000c_æþ'_x000d_ßþU_x0001_Ø_x0005_ü_x0014__x0007__x0001__x0001_" xfId="1035"/>
    <cellStyle name="þ_x001d_ðÇ%Uý—&amp;Hý9_x0008_Ÿ s_x000a__x0007__x0001__x0001_" xfId="1036"/>
    <cellStyle name="þ_x001d_ðÇ%Uý—&amp;Hý9_x0008_Ÿ_x0009_s_x000a__x0007__x0001__x0001_" xfId="1037"/>
    <cellStyle name="þ_x001d_ðK_x000c_Fý_x001b__x000d_9ýU_x0001_Ð_x0008_¦)_x0007_" xfId="1038"/>
    <cellStyle name="þ_x001d_ðK_x000c_Fý_x001b__x000d_9ýU_x0001_Ð_x0008_¦)_x0007__x0001__x0001_" xfId="1039"/>
    <cellStyle name="thuong-10" xfId="1040"/>
    <cellStyle name="thuong-11" xfId="1041"/>
    <cellStyle name="Thuyet minh" xfId="1042"/>
    <cellStyle name="thvt" xfId="1043"/>
    <cellStyle name="Times New Roman" xfId="1044"/>
    <cellStyle name="tit1" xfId="1045"/>
    <cellStyle name="tit2" xfId="1046"/>
    <cellStyle name="tit3" xfId="1047"/>
    <cellStyle name="tit4" xfId="1048"/>
    <cellStyle name="Title 2" xfId="1049"/>
    <cellStyle name="Tong so" xfId="1050"/>
    <cellStyle name="tong so 1" xfId="1051"/>
    <cellStyle name="Tong so_1.Cac bieu XD DT 2014 (theo CV 8895 cua BTC).30.7.ok.gui(lan 2)" xfId="1052"/>
    <cellStyle name="Tongcong" xfId="1053"/>
    <cellStyle name="Total 2" xfId="1055"/>
    <cellStyle name="Total 3" xfId="1054"/>
    <cellStyle name="trung" xfId="1056"/>
    <cellStyle name="tt1" xfId="1057"/>
    <cellStyle name="Tusental (0)_pldt" xfId="1058"/>
    <cellStyle name="Tusental_pldt" xfId="1059"/>
    <cellStyle name="Valuta (0)_pldt" xfId="1060"/>
    <cellStyle name="Valuta_pldt" xfId="1061"/>
    <cellStyle name="VANG1" xfId="1062"/>
    <cellStyle name="viet" xfId="1063"/>
    <cellStyle name="viet2" xfId="1064"/>
    <cellStyle name="VN new romanNormal" xfId="1065"/>
    <cellStyle name="Vn Time 13" xfId="1066"/>
    <cellStyle name="Vn Time 14" xfId="1067"/>
    <cellStyle name="VN time new roman" xfId="1068"/>
    <cellStyle name="vnbo" xfId="1069"/>
    <cellStyle name="vnhead1" xfId="1070"/>
    <cellStyle name="vnhead2" xfId="1071"/>
    <cellStyle name="vnhead3" xfId="1072"/>
    <cellStyle name="vnhead4" xfId="1073"/>
    <cellStyle name="VNlucida sans" xfId="1074"/>
    <cellStyle name="vntxt1" xfId="1075"/>
    <cellStyle name="vntxt2" xfId="1076"/>
    <cellStyle name="Währung [0]_68574_Materialbedarfsliste" xfId="1077"/>
    <cellStyle name="Währung_68574_Materialbedarfsliste" xfId="1078"/>
    <cellStyle name="Walutowy [0]_Invoices2001Slovakia" xfId="1079"/>
    <cellStyle name="Walutowy_Invoices2001Slovakia" xfId="1080"/>
    <cellStyle name="Warning Text 2" xfId="1081"/>
    <cellStyle name="xan1" xfId="1082"/>
    <cellStyle name="xuan" xfId="1083"/>
    <cellStyle name="เครื่องหมายสกุลเงิน [0]_FTC_OFFER" xfId="1084"/>
    <cellStyle name="เครื่องหมายสกุลเงิน_FTC_OFFER" xfId="1085"/>
    <cellStyle name="ปกติ_FTC_OFFER" xfId="1086"/>
    <cellStyle name=" [0.00]_ Att. 1- Cover" xfId="1087"/>
    <cellStyle name="_ Att. 1- Cover" xfId="1088"/>
    <cellStyle name="?_ Att. 1- Cover" xfId="1089"/>
    <cellStyle name="똿뗦먛귟 [0.00]_PRODUCT DETAIL Q1" xfId="1090"/>
    <cellStyle name="똿뗦먛귟_PRODUCT DETAIL Q1" xfId="1091"/>
    <cellStyle name="믅됞 [0.00]_PRODUCT DETAIL Q1" xfId="1092"/>
    <cellStyle name="믅됞_PRODUCT DETAIL Q1" xfId="1093"/>
    <cellStyle name="백분율_95" xfId="1094"/>
    <cellStyle name="뷭?_BOOKSHIP" xfId="1095"/>
    <cellStyle name="안건회계법인" xfId="1096"/>
    <cellStyle name="콤맀_Sheet1_총괄표 (수출입) (2)" xfId="1097"/>
    <cellStyle name="콤마 [ - 유형1" xfId="1098"/>
    <cellStyle name="콤마 [ - 유형2" xfId="1099"/>
    <cellStyle name="콤마 [ - 유형3" xfId="1100"/>
    <cellStyle name="콤마 [ - 유형4" xfId="1101"/>
    <cellStyle name="콤마 [ - 유형5" xfId="1102"/>
    <cellStyle name="콤마 [ - 유형6" xfId="1103"/>
    <cellStyle name="콤마 [ - 유형7" xfId="1104"/>
    <cellStyle name="콤마 [ - 유형8" xfId="1105"/>
    <cellStyle name="콤마 [0]_ 비목별 월별기술 " xfId="1106"/>
    <cellStyle name="콤마_ 비목별 월별기술 " xfId="1107"/>
    <cellStyle name="통화 [0]_1202" xfId="1108"/>
    <cellStyle name="통화_1202" xfId="1109"/>
    <cellStyle name="표섀_변경(최종)" xfId="1110"/>
    <cellStyle name="표준_(정보부문)월별인원계획" xfId="1111"/>
    <cellStyle name="표줠_Sheet1_1_총괄표 (수출입) (2)" xfId="1112"/>
    <cellStyle name="一般_00Q3902REV.1" xfId="1113"/>
    <cellStyle name="千分位[0]_00Q3902REV.1" xfId="1114"/>
    <cellStyle name="千分位_00Q3902REV.1" xfId="1115"/>
    <cellStyle name="常规_GL ACM Master OCT08" xfId="1116"/>
    <cellStyle name="桁区切り [0.00]_BE-BQ" xfId="1117"/>
    <cellStyle name="桁区切り_BE-BQ" xfId="1118"/>
    <cellStyle name="標準_2110-5" xfId="1119"/>
    <cellStyle name="貨幣 [0]_00Q3902REV.1" xfId="1120"/>
    <cellStyle name="貨幣[0]_BRE" xfId="1121"/>
    <cellStyle name="貨幣_00Q3902REV.1" xfId="1122"/>
    <cellStyle name="通貨 [0.00]_BE-BQ" xfId="1123"/>
    <cellStyle name="通貨_BE-BQ" xfId="1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-QD%20-UBND%20phu-luc-cong-khai-du-toan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Biểu 81"/>
      <sheetName val="Biểu 82"/>
      <sheetName val="Bieu 83"/>
      <sheetName val="Biểu 84"/>
      <sheetName val="BIEU 85"/>
      <sheetName val="BIEU 86"/>
      <sheetName val="BIEU 87"/>
      <sheetName val="Biêu 88"/>
      <sheetName val="Biêu 89"/>
      <sheetName val="Biêu 90"/>
      <sheetName val="Biêu 91"/>
      <sheetName val="BIEU 92"/>
    </sheetNames>
    <sheetDataSet>
      <sheetData sheetId="0"/>
      <sheetData sheetId="1"/>
      <sheetData sheetId="2"/>
      <sheetData sheetId="3"/>
      <sheetData sheetId="4"/>
      <sheetData sheetId="5">
        <row r="33">
          <cell r="C33">
            <v>6647</v>
          </cell>
        </row>
      </sheetData>
      <sheetData sheetId="6">
        <row r="12">
          <cell r="E12">
            <v>319.75099999999998</v>
          </cell>
        </row>
        <row r="13">
          <cell r="E13">
            <v>1760.5619999999999</v>
          </cell>
        </row>
        <row r="15">
          <cell r="E15">
            <v>6513.7719999999999</v>
          </cell>
        </row>
        <row r="16">
          <cell r="E16">
            <v>7529.7370000000001</v>
          </cell>
        </row>
        <row r="17">
          <cell r="E17">
            <v>6849.2470000000003</v>
          </cell>
        </row>
        <row r="18">
          <cell r="E18">
            <v>7582.9539999999997</v>
          </cell>
        </row>
        <row r="19">
          <cell r="E19">
            <v>8319.0439999999999</v>
          </cell>
        </row>
        <row r="20">
          <cell r="E20">
            <v>8987.5229999999992</v>
          </cell>
        </row>
        <row r="21">
          <cell r="E21">
            <v>9208.1939999999995</v>
          </cell>
        </row>
        <row r="23">
          <cell r="E23">
            <v>6304.33</v>
          </cell>
        </row>
        <row r="24">
          <cell r="E24">
            <v>5815.0290000000005</v>
          </cell>
        </row>
        <row r="25">
          <cell r="E25">
            <v>4286.4380000000001</v>
          </cell>
        </row>
        <row r="26">
          <cell r="E26">
            <v>7329.41</v>
          </cell>
        </row>
        <row r="27">
          <cell r="E27">
            <v>5334.6369999999997</v>
          </cell>
        </row>
        <row r="28">
          <cell r="E28">
            <v>4790.8019999999997</v>
          </cell>
        </row>
        <row r="29">
          <cell r="E29">
            <v>4789.942</v>
          </cell>
        </row>
        <row r="30">
          <cell r="E30">
            <v>4175.3549999999996</v>
          </cell>
        </row>
        <row r="31">
          <cell r="E31">
            <v>5439.6909999999998</v>
          </cell>
        </row>
        <row r="32">
          <cell r="E32">
            <v>4657.1769999999997</v>
          </cell>
        </row>
        <row r="33">
          <cell r="E33">
            <v>4811.9939999999997</v>
          </cell>
        </row>
        <row r="34">
          <cell r="E34">
            <v>3632.71</v>
          </cell>
        </row>
        <row r="36">
          <cell r="E36">
            <v>2923.9630000000002</v>
          </cell>
        </row>
        <row r="37">
          <cell r="E37">
            <v>3854.924</v>
          </cell>
        </row>
        <row r="38">
          <cell r="E38">
            <v>3510.529</v>
          </cell>
        </row>
        <row r="39">
          <cell r="E39">
            <v>4269.57</v>
          </cell>
        </row>
        <row r="40">
          <cell r="E40">
            <v>3597.3850000000002</v>
          </cell>
        </row>
        <row r="41">
          <cell r="E41">
            <v>2624.377</v>
          </cell>
        </row>
        <row r="42">
          <cell r="E42">
            <v>3667.183</v>
          </cell>
        </row>
        <row r="43">
          <cell r="E43">
            <v>3788.962</v>
          </cell>
        </row>
        <row r="44">
          <cell r="E44">
            <v>3450.4940000000001</v>
          </cell>
        </row>
        <row r="45">
          <cell r="E45">
            <v>2600.8530000000001</v>
          </cell>
        </row>
        <row r="46">
          <cell r="E46">
            <v>2564.1280000000002</v>
          </cell>
        </row>
        <row r="47">
          <cell r="E47">
            <v>3655.3620000000001</v>
          </cell>
        </row>
        <row r="48">
          <cell r="E48">
            <v>11282</v>
          </cell>
        </row>
        <row r="49">
          <cell r="E49">
            <v>1301.693</v>
          </cell>
        </row>
        <row r="50">
          <cell r="E50">
            <v>1298.6569999999999</v>
          </cell>
        </row>
        <row r="51">
          <cell r="E51">
            <v>10906.989</v>
          </cell>
        </row>
        <row r="52">
          <cell r="E52">
            <v>1437.78</v>
          </cell>
        </row>
        <row r="53">
          <cell r="E53">
            <v>5998.3119999999999</v>
          </cell>
        </row>
        <row r="54">
          <cell r="E54">
            <v>1332.337</v>
          </cell>
        </row>
        <row r="55">
          <cell r="E55">
            <v>509.32</v>
          </cell>
        </row>
        <row r="56">
          <cell r="E56">
            <v>616.62699999999995</v>
          </cell>
        </row>
        <row r="57">
          <cell r="E57">
            <v>564.35799999999995</v>
          </cell>
        </row>
        <row r="58">
          <cell r="E58">
            <v>516.67999999999995</v>
          </cell>
        </row>
        <row r="59">
          <cell r="E59">
            <v>42015</v>
          </cell>
        </row>
        <row r="60">
          <cell r="E60">
            <v>286.101</v>
          </cell>
        </row>
        <row r="61">
          <cell r="E61">
            <v>79.733000000000004</v>
          </cell>
        </row>
        <row r="62">
          <cell r="E62">
            <v>187.48699999999999</v>
          </cell>
        </row>
      </sheetData>
      <sheetData sheetId="7"/>
      <sheetData sheetId="8"/>
      <sheetData sheetId="9"/>
      <sheetData sheetId="10">
        <row r="9">
          <cell r="C9">
            <v>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H36"/>
  <sheetViews>
    <sheetView tabSelected="1" workbookViewId="0">
      <selection activeCell="H12" sqref="H12"/>
    </sheetView>
  </sheetViews>
  <sheetFormatPr defaultRowHeight="12.75"/>
  <cols>
    <col min="1" max="1" width="6.140625" style="139" customWidth="1"/>
    <col min="2" max="2" width="43.85546875" style="139" customWidth="1"/>
    <col min="3" max="3" width="10.5703125" style="139" customWidth="1"/>
    <col min="4" max="4" width="10.28515625" style="139" customWidth="1"/>
    <col min="5" max="5" width="9.7109375" style="139" customWidth="1"/>
    <col min="6" max="6" width="10.7109375" style="139" customWidth="1"/>
    <col min="7" max="7" width="9.140625" style="139"/>
    <col min="8" max="8" width="14.140625" style="139" customWidth="1"/>
    <col min="9" max="257" width="9.140625" style="139"/>
    <col min="258" max="258" width="7.5703125" style="139" customWidth="1"/>
    <col min="259" max="259" width="49.7109375" style="139" customWidth="1"/>
    <col min="260" max="260" width="19.140625" style="139" customWidth="1"/>
    <col min="261" max="261" width="13.7109375" style="139" customWidth="1"/>
    <col min="262" max="262" width="10.140625" style="139" bestFit="1" customWidth="1"/>
    <col min="263" max="263" width="9.140625" style="139"/>
    <col min="264" max="264" width="14.140625" style="139" customWidth="1"/>
    <col min="265" max="513" width="9.140625" style="139"/>
    <col min="514" max="514" width="7.5703125" style="139" customWidth="1"/>
    <col min="515" max="515" width="49.7109375" style="139" customWidth="1"/>
    <col min="516" max="516" width="19.140625" style="139" customWidth="1"/>
    <col min="517" max="517" width="13.7109375" style="139" customWidth="1"/>
    <col min="518" max="518" width="10.140625" style="139" bestFit="1" customWidth="1"/>
    <col min="519" max="519" width="9.140625" style="139"/>
    <col min="520" max="520" width="14.140625" style="139" customWidth="1"/>
    <col min="521" max="769" width="9.140625" style="139"/>
    <col min="770" max="770" width="7.5703125" style="139" customWidth="1"/>
    <col min="771" max="771" width="49.7109375" style="139" customWidth="1"/>
    <col min="772" max="772" width="19.140625" style="139" customWidth="1"/>
    <col min="773" max="773" width="13.7109375" style="139" customWidth="1"/>
    <col min="774" max="774" width="10.140625" style="139" bestFit="1" customWidth="1"/>
    <col min="775" max="775" width="9.140625" style="139"/>
    <col min="776" max="776" width="14.140625" style="139" customWidth="1"/>
    <col min="777" max="1025" width="9.140625" style="139"/>
    <col min="1026" max="1026" width="7.5703125" style="139" customWidth="1"/>
    <col min="1027" max="1027" width="49.7109375" style="139" customWidth="1"/>
    <col min="1028" max="1028" width="19.140625" style="139" customWidth="1"/>
    <col min="1029" max="1029" width="13.7109375" style="139" customWidth="1"/>
    <col min="1030" max="1030" width="10.140625" style="139" bestFit="1" customWidth="1"/>
    <col min="1031" max="1031" width="9.140625" style="139"/>
    <col min="1032" max="1032" width="14.140625" style="139" customWidth="1"/>
    <col min="1033" max="1281" width="9.140625" style="139"/>
    <col min="1282" max="1282" width="7.5703125" style="139" customWidth="1"/>
    <col min="1283" max="1283" width="49.7109375" style="139" customWidth="1"/>
    <col min="1284" max="1284" width="19.140625" style="139" customWidth="1"/>
    <col min="1285" max="1285" width="13.7109375" style="139" customWidth="1"/>
    <col min="1286" max="1286" width="10.140625" style="139" bestFit="1" customWidth="1"/>
    <col min="1287" max="1287" width="9.140625" style="139"/>
    <col min="1288" max="1288" width="14.140625" style="139" customWidth="1"/>
    <col min="1289" max="1537" width="9.140625" style="139"/>
    <col min="1538" max="1538" width="7.5703125" style="139" customWidth="1"/>
    <col min="1539" max="1539" width="49.7109375" style="139" customWidth="1"/>
    <col min="1540" max="1540" width="19.140625" style="139" customWidth="1"/>
    <col min="1541" max="1541" width="13.7109375" style="139" customWidth="1"/>
    <col min="1542" max="1542" width="10.140625" style="139" bestFit="1" customWidth="1"/>
    <col min="1543" max="1543" width="9.140625" style="139"/>
    <col min="1544" max="1544" width="14.140625" style="139" customWidth="1"/>
    <col min="1545" max="1793" width="9.140625" style="139"/>
    <col min="1794" max="1794" width="7.5703125" style="139" customWidth="1"/>
    <col min="1795" max="1795" width="49.7109375" style="139" customWidth="1"/>
    <col min="1796" max="1796" width="19.140625" style="139" customWidth="1"/>
    <col min="1797" max="1797" width="13.7109375" style="139" customWidth="1"/>
    <col min="1798" max="1798" width="10.140625" style="139" bestFit="1" customWidth="1"/>
    <col min="1799" max="1799" width="9.140625" style="139"/>
    <col min="1800" max="1800" width="14.140625" style="139" customWidth="1"/>
    <col min="1801" max="2049" width="9.140625" style="139"/>
    <col min="2050" max="2050" width="7.5703125" style="139" customWidth="1"/>
    <col min="2051" max="2051" width="49.7109375" style="139" customWidth="1"/>
    <col min="2052" max="2052" width="19.140625" style="139" customWidth="1"/>
    <col min="2053" max="2053" width="13.7109375" style="139" customWidth="1"/>
    <col min="2054" max="2054" width="10.140625" style="139" bestFit="1" customWidth="1"/>
    <col min="2055" max="2055" width="9.140625" style="139"/>
    <col min="2056" max="2056" width="14.140625" style="139" customWidth="1"/>
    <col min="2057" max="2305" width="9.140625" style="139"/>
    <col min="2306" max="2306" width="7.5703125" style="139" customWidth="1"/>
    <col min="2307" max="2307" width="49.7109375" style="139" customWidth="1"/>
    <col min="2308" max="2308" width="19.140625" style="139" customWidth="1"/>
    <col min="2309" max="2309" width="13.7109375" style="139" customWidth="1"/>
    <col min="2310" max="2310" width="10.140625" style="139" bestFit="1" customWidth="1"/>
    <col min="2311" max="2311" width="9.140625" style="139"/>
    <col min="2312" max="2312" width="14.140625" style="139" customWidth="1"/>
    <col min="2313" max="2561" width="9.140625" style="139"/>
    <col min="2562" max="2562" width="7.5703125" style="139" customWidth="1"/>
    <col min="2563" max="2563" width="49.7109375" style="139" customWidth="1"/>
    <col min="2564" max="2564" width="19.140625" style="139" customWidth="1"/>
    <col min="2565" max="2565" width="13.7109375" style="139" customWidth="1"/>
    <col min="2566" max="2566" width="10.140625" style="139" bestFit="1" customWidth="1"/>
    <col min="2567" max="2567" width="9.140625" style="139"/>
    <col min="2568" max="2568" width="14.140625" style="139" customWidth="1"/>
    <col min="2569" max="2817" width="9.140625" style="139"/>
    <col min="2818" max="2818" width="7.5703125" style="139" customWidth="1"/>
    <col min="2819" max="2819" width="49.7109375" style="139" customWidth="1"/>
    <col min="2820" max="2820" width="19.140625" style="139" customWidth="1"/>
    <col min="2821" max="2821" width="13.7109375" style="139" customWidth="1"/>
    <col min="2822" max="2822" width="10.140625" style="139" bestFit="1" customWidth="1"/>
    <col min="2823" max="2823" width="9.140625" style="139"/>
    <col min="2824" max="2824" width="14.140625" style="139" customWidth="1"/>
    <col min="2825" max="3073" width="9.140625" style="139"/>
    <col min="3074" max="3074" width="7.5703125" style="139" customWidth="1"/>
    <col min="3075" max="3075" width="49.7109375" style="139" customWidth="1"/>
    <col min="3076" max="3076" width="19.140625" style="139" customWidth="1"/>
    <col min="3077" max="3077" width="13.7109375" style="139" customWidth="1"/>
    <col min="3078" max="3078" width="10.140625" style="139" bestFit="1" customWidth="1"/>
    <col min="3079" max="3079" width="9.140625" style="139"/>
    <col min="3080" max="3080" width="14.140625" style="139" customWidth="1"/>
    <col min="3081" max="3329" width="9.140625" style="139"/>
    <col min="3330" max="3330" width="7.5703125" style="139" customWidth="1"/>
    <col min="3331" max="3331" width="49.7109375" style="139" customWidth="1"/>
    <col min="3332" max="3332" width="19.140625" style="139" customWidth="1"/>
    <col min="3333" max="3333" width="13.7109375" style="139" customWidth="1"/>
    <col min="3334" max="3334" width="10.140625" style="139" bestFit="1" customWidth="1"/>
    <col min="3335" max="3335" width="9.140625" style="139"/>
    <col min="3336" max="3336" width="14.140625" style="139" customWidth="1"/>
    <col min="3337" max="3585" width="9.140625" style="139"/>
    <col min="3586" max="3586" width="7.5703125" style="139" customWidth="1"/>
    <col min="3587" max="3587" width="49.7109375" style="139" customWidth="1"/>
    <col min="3588" max="3588" width="19.140625" style="139" customWidth="1"/>
    <col min="3589" max="3589" width="13.7109375" style="139" customWidth="1"/>
    <col min="3590" max="3590" width="10.140625" style="139" bestFit="1" customWidth="1"/>
    <col min="3591" max="3591" width="9.140625" style="139"/>
    <col min="3592" max="3592" width="14.140625" style="139" customWidth="1"/>
    <col min="3593" max="3841" width="9.140625" style="139"/>
    <col min="3842" max="3842" width="7.5703125" style="139" customWidth="1"/>
    <col min="3843" max="3843" width="49.7109375" style="139" customWidth="1"/>
    <col min="3844" max="3844" width="19.140625" style="139" customWidth="1"/>
    <col min="3845" max="3845" width="13.7109375" style="139" customWidth="1"/>
    <col min="3846" max="3846" width="10.140625" style="139" bestFit="1" customWidth="1"/>
    <col min="3847" max="3847" width="9.140625" style="139"/>
    <col min="3848" max="3848" width="14.140625" style="139" customWidth="1"/>
    <col min="3849" max="4097" width="9.140625" style="139"/>
    <col min="4098" max="4098" width="7.5703125" style="139" customWidth="1"/>
    <col min="4099" max="4099" width="49.7109375" style="139" customWidth="1"/>
    <col min="4100" max="4100" width="19.140625" style="139" customWidth="1"/>
    <col min="4101" max="4101" width="13.7109375" style="139" customWidth="1"/>
    <col min="4102" max="4102" width="10.140625" style="139" bestFit="1" customWidth="1"/>
    <col min="4103" max="4103" width="9.140625" style="139"/>
    <col min="4104" max="4104" width="14.140625" style="139" customWidth="1"/>
    <col min="4105" max="4353" width="9.140625" style="139"/>
    <col min="4354" max="4354" width="7.5703125" style="139" customWidth="1"/>
    <col min="4355" max="4355" width="49.7109375" style="139" customWidth="1"/>
    <col min="4356" max="4356" width="19.140625" style="139" customWidth="1"/>
    <col min="4357" max="4357" width="13.7109375" style="139" customWidth="1"/>
    <col min="4358" max="4358" width="10.140625" style="139" bestFit="1" customWidth="1"/>
    <col min="4359" max="4359" width="9.140625" style="139"/>
    <col min="4360" max="4360" width="14.140625" style="139" customWidth="1"/>
    <col min="4361" max="4609" width="9.140625" style="139"/>
    <col min="4610" max="4610" width="7.5703125" style="139" customWidth="1"/>
    <col min="4611" max="4611" width="49.7109375" style="139" customWidth="1"/>
    <col min="4612" max="4612" width="19.140625" style="139" customWidth="1"/>
    <col min="4613" max="4613" width="13.7109375" style="139" customWidth="1"/>
    <col min="4614" max="4614" width="10.140625" style="139" bestFit="1" customWidth="1"/>
    <col min="4615" max="4615" width="9.140625" style="139"/>
    <col min="4616" max="4616" width="14.140625" style="139" customWidth="1"/>
    <col min="4617" max="4865" width="9.140625" style="139"/>
    <col min="4866" max="4866" width="7.5703125" style="139" customWidth="1"/>
    <col min="4867" max="4867" width="49.7109375" style="139" customWidth="1"/>
    <col min="4868" max="4868" width="19.140625" style="139" customWidth="1"/>
    <col min="4869" max="4869" width="13.7109375" style="139" customWidth="1"/>
    <col min="4870" max="4870" width="10.140625" style="139" bestFit="1" customWidth="1"/>
    <col min="4871" max="4871" width="9.140625" style="139"/>
    <col min="4872" max="4872" width="14.140625" style="139" customWidth="1"/>
    <col min="4873" max="5121" width="9.140625" style="139"/>
    <col min="5122" max="5122" width="7.5703125" style="139" customWidth="1"/>
    <col min="5123" max="5123" width="49.7109375" style="139" customWidth="1"/>
    <col min="5124" max="5124" width="19.140625" style="139" customWidth="1"/>
    <col min="5125" max="5125" width="13.7109375" style="139" customWidth="1"/>
    <col min="5126" max="5126" width="10.140625" style="139" bestFit="1" customWidth="1"/>
    <col min="5127" max="5127" width="9.140625" style="139"/>
    <col min="5128" max="5128" width="14.140625" style="139" customWidth="1"/>
    <col min="5129" max="5377" width="9.140625" style="139"/>
    <col min="5378" max="5378" width="7.5703125" style="139" customWidth="1"/>
    <col min="5379" max="5379" width="49.7109375" style="139" customWidth="1"/>
    <col min="5380" max="5380" width="19.140625" style="139" customWidth="1"/>
    <col min="5381" max="5381" width="13.7109375" style="139" customWidth="1"/>
    <col min="5382" max="5382" width="10.140625" style="139" bestFit="1" customWidth="1"/>
    <col min="5383" max="5383" width="9.140625" style="139"/>
    <col min="5384" max="5384" width="14.140625" style="139" customWidth="1"/>
    <col min="5385" max="5633" width="9.140625" style="139"/>
    <col min="5634" max="5634" width="7.5703125" style="139" customWidth="1"/>
    <col min="5635" max="5635" width="49.7109375" style="139" customWidth="1"/>
    <col min="5636" max="5636" width="19.140625" style="139" customWidth="1"/>
    <col min="5637" max="5637" width="13.7109375" style="139" customWidth="1"/>
    <col min="5638" max="5638" width="10.140625" style="139" bestFit="1" customWidth="1"/>
    <col min="5639" max="5639" width="9.140625" style="139"/>
    <col min="5640" max="5640" width="14.140625" style="139" customWidth="1"/>
    <col min="5641" max="5889" width="9.140625" style="139"/>
    <col min="5890" max="5890" width="7.5703125" style="139" customWidth="1"/>
    <col min="5891" max="5891" width="49.7109375" style="139" customWidth="1"/>
    <col min="5892" max="5892" width="19.140625" style="139" customWidth="1"/>
    <col min="5893" max="5893" width="13.7109375" style="139" customWidth="1"/>
    <col min="5894" max="5894" width="10.140625" style="139" bestFit="1" customWidth="1"/>
    <col min="5895" max="5895" width="9.140625" style="139"/>
    <col min="5896" max="5896" width="14.140625" style="139" customWidth="1"/>
    <col min="5897" max="6145" width="9.140625" style="139"/>
    <col min="6146" max="6146" width="7.5703125" style="139" customWidth="1"/>
    <col min="6147" max="6147" width="49.7109375" style="139" customWidth="1"/>
    <col min="6148" max="6148" width="19.140625" style="139" customWidth="1"/>
    <col min="6149" max="6149" width="13.7109375" style="139" customWidth="1"/>
    <col min="6150" max="6150" width="10.140625" style="139" bestFit="1" customWidth="1"/>
    <col min="6151" max="6151" width="9.140625" style="139"/>
    <col min="6152" max="6152" width="14.140625" style="139" customWidth="1"/>
    <col min="6153" max="6401" width="9.140625" style="139"/>
    <col min="6402" max="6402" width="7.5703125" style="139" customWidth="1"/>
    <col min="6403" max="6403" width="49.7109375" style="139" customWidth="1"/>
    <col min="6404" max="6404" width="19.140625" style="139" customWidth="1"/>
    <col min="6405" max="6405" width="13.7109375" style="139" customWidth="1"/>
    <col min="6406" max="6406" width="10.140625" style="139" bestFit="1" customWidth="1"/>
    <col min="6407" max="6407" width="9.140625" style="139"/>
    <col min="6408" max="6408" width="14.140625" style="139" customWidth="1"/>
    <col min="6409" max="6657" width="9.140625" style="139"/>
    <col min="6658" max="6658" width="7.5703125" style="139" customWidth="1"/>
    <col min="6659" max="6659" width="49.7109375" style="139" customWidth="1"/>
    <col min="6660" max="6660" width="19.140625" style="139" customWidth="1"/>
    <col min="6661" max="6661" width="13.7109375" style="139" customWidth="1"/>
    <col min="6662" max="6662" width="10.140625" style="139" bestFit="1" customWidth="1"/>
    <col min="6663" max="6663" width="9.140625" style="139"/>
    <col min="6664" max="6664" width="14.140625" style="139" customWidth="1"/>
    <col min="6665" max="6913" width="9.140625" style="139"/>
    <col min="6914" max="6914" width="7.5703125" style="139" customWidth="1"/>
    <col min="6915" max="6915" width="49.7109375" style="139" customWidth="1"/>
    <col min="6916" max="6916" width="19.140625" style="139" customWidth="1"/>
    <col min="6917" max="6917" width="13.7109375" style="139" customWidth="1"/>
    <col min="6918" max="6918" width="10.140625" style="139" bestFit="1" customWidth="1"/>
    <col min="6919" max="6919" width="9.140625" style="139"/>
    <col min="6920" max="6920" width="14.140625" style="139" customWidth="1"/>
    <col min="6921" max="7169" width="9.140625" style="139"/>
    <col min="7170" max="7170" width="7.5703125" style="139" customWidth="1"/>
    <col min="7171" max="7171" width="49.7109375" style="139" customWidth="1"/>
    <col min="7172" max="7172" width="19.140625" style="139" customWidth="1"/>
    <col min="7173" max="7173" width="13.7109375" style="139" customWidth="1"/>
    <col min="7174" max="7174" width="10.140625" style="139" bestFit="1" customWidth="1"/>
    <col min="7175" max="7175" width="9.140625" style="139"/>
    <col min="7176" max="7176" width="14.140625" style="139" customWidth="1"/>
    <col min="7177" max="7425" width="9.140625" style="139"/>
    <col min="7426" max="7426" width="7.5703125" style="139" customWidth="1"/>
    <col min="7427" max="7427" width="49.7109375" style="139" customWidth="1"/>
    <col min="7428" max="7428" width="19.140625" style="139" customWidth="1"/>
    <col min="7429" max="7429" width="13.7109375" style="139" customWidth="1"/>
    <col min="7430" max="7430" width="10.140625" style="139" bestFit="1" customWidth="1"/>
    <col min="7431" max="7431" width="9.140625" style="139"/>
    <col min="7432" max="7432" width="14.140625" style="139" customWidth="1"/>
    <col min="7433" max="7681" width="9.140625" style="139"/>
    <col min="7682" max="7682" width="7.5703125" style="139" customWidth="1"/>
    <col min="7683" max="7683" width="49.7109375" style="139" customWidth="1"/>
    <col min="7684" max="7684" width="19.140625" style="139" customWidth="1"/>
    <col min="7685" max="7685" width="13.7109375" style="139" customWidth="1"/>
    <col min="7686" max="7686" width="10.140625" style="139" bestFit="1" customWidth="1"/>
    <col min="7687" max="7687" width="9.140625" style="139"/>
    <col min="7688" max="7688" width="14.140625" style="139" customWidth="1"/>
    <col min="7689" max="7937" width="9.140625" style="139"/>
    <col min="7938" max="7938" width="7.5703125" style="139" customWidth="1"/>
    <col min="7939" max="7939" width="49.7109375" style="139" customWidth="1"/>
    <col min="7940" max="7940" width="19.140625" style="139" customWidth="1"/>
    <col min="7941" max="7941" width="13.7109375" style="139" customWidth="1"/>
    <col min="7942" max="7942" width="10.140625" style="139" bestFit="1" customWidth="1"/>
    <col min="7943" max="7943" width="9.140625" style="139"/>
    <col min="7944" max="7944" width="14.140625" style="139" customWidth="1"/>
    <col min="7945" max="8193" width="9.140625" style="139"/>
    <col min="8194" max="8194" width="7.5703125" style="139" customWidth="1"/>
    <col min="8195" max="8195" width="49.7109375" style="139" customWidth="1"/>
    <col min="8196" max="8196" width="19.140625" style="139" customWidth="1"/>
    <col min="8197" max="8197" width="13.7109375" style="139" customWidth="1"/>
    <col min="8198" max="8198" width="10.140625" style="139" bestFit="1" customWidth="1"/>
    <col min="8199" max="8199" width="9.140625" style="139"/>
    <col min="8200" max="8200" width="14.140625" style="139" customWidth="1"/>
    <col min="8201" max="8449" width="9.140625" style="139"/>
    <col min="8450" max="8450" width="7.5703125" style="139" customWidth="1"/>
    <col min="8451" max="8451" width="49.7109375" style="139" customWidth="1"/>
    <col min="8452" max="8452" width="19.140625" style="139" customWidth="1"/>
    <col min="8453" max="8453" width="13.7109375" style="139" customWidth="1"/>
    <col min="8454" max="8454" width="10.140625" style="139" bestFit="1" customWidth="1"/>
    <col min="8455" max="8455" width="9.140625" style="139"/>
    <col min="8456" max="8456" width="14.140625" style="139" customWidth="1"/>
    <col min="8457" max="8705" width="9.140625" style="139"/>
    <col min="8706" max="8706" width="7.5703125" style="139" customWidth="1"/>
    <col min="8707" max="8707" width="49.7109375" style="139" customWidth="1"/>
    <col min="8708" max="8708" width="19.140625" style="139" customWidth="1"/>
    <col min="8709" max="8709" width="13.7109375" style="139" customWidth="1"/>
    <col min="8710" max="8710" width="10.140625" style="139" bestFit="1" customWidth="1"/>
    <col min="8711" max="8711" width="9.140625" style="139"/>
    <col min="8712" max="8712" width="14.140625" style="139" customWidth="1"/>
    <col min="8713" max="8961" width="9.140625" style="139"/>
    <col min="8962" max="8962" width="7.5703125" style="139" customWidth="1"/>
    <col min="8963" max="8963" width="49.7109375" style="139" customWidth="1"/>
    <col min="8964" max="8964" width="19.140625" style="139" customWidth="1"/>
    <col min="8965" max="8965" width="13.7109375" style="139" customWidth="1"/>
    <col min="8966" max="8966" width="10.140625" style="139" bestFit="1" customWidth="1"/>
    <col min="8967" max="8967" width="9.140625" style="139"/>
    <col min="8968" max="8968" width="14.140625" style="139" customWidth="1"/>
    <col min="8969" max="9217" width="9.140625" style="139"/>
    <col min="9218" max="9218" width="7.5703125" style="139" customWidth="1"/>
    <col min="9219" max="9219" width="49.7109375" style="139" customWidth="1"/>
    <col min="9220" max="9220" width="19.140625" style="139" customWidth="1"/>
    <col min="9221" max="9221" width="13.7109375" style="139" customWidth="1"/>
    <col min="9222" max="9222" width="10.140625" style="139" bestFit="1" customWidth="1"/>
    <col min="9223" max="9223" width="9.140625" style="139"/>
    <col min="9224" max="9224" width="14.140625" style="139" customWidth="1"/>
    <col min="9225" max="9473" width="9.140625" style="139"/>
    <col min="9474" max="9474" width="7.5703125" style="139" customWidth="1"/>
    <col min="9475" max="9475" width="49.7109375" style="139" customWidth="1"/>
    <col min="9476" max="9476" width="19.140625" style="139" customWidth="1"/>
    <col min="9477" max="9477" width="13.7109375" style="139" customWidth="1"/>
    <col min="9478" max="9478" width="10.140625" style="139" bestFit="1" customWidth="1"/>
    <col min="9479" max="9479" width="9.140625" style="139"/>
    <col min="9480" max="9480" width="14.140625" style="139" customWidth="1"/>
    <col min="9481" max="9729" width="9.140625" style="139"/>
    <col min="9730" max="9730" width="7.5703125" style="139" customWidth="1"/>
    <col min="9731" max="9731" width="49.7109375" style="139" customWidth="1"/>
    <col min="9732" max="9732" width="19.140625" style="139" customWidth="1"/>
    <col min="9733" max="9733" width="13.7109375" style="139" customWidth="1"/>
    <col min="9734" max="9734" width="10.140625" style="139" bestFit="1" customWidth="1"/>
    <col min="9735" max="9735" width="9.140625" style="139"/>
    <col min="9736" max="9736" width="14.140625" style="139" customWidth="1"/>
    <col min="9737" max="9985" width="9.140625" style="139"/>
    <col min="9986" max="9986" width="7.5703125" style="139" customWidth="1"/>
    <col min="9987" max="9987" width="49.7109375" style="139" customWidth="1"/>
    <col min="9988" max="9988" width="19.140625" style="139" customWidth="1"/>
    <col min="9989" max="9989" width="13.7109375" style="139" customWidth="1"/>
    <col min="9990" max="9990" width="10.140625" style="139" bestFit="1" customWidth="1"/>
    <col min="9991" max="9991" width="9.140625" style="139"/>
    <col min="9992" max="9992" width="14.140625" style="139" customWidth="1"/>
    <col min="9993" max="10241" width="9.140625" style="139"/>
    <col min="10242" max="10242" width="7.5703125" style="139" customWidth="1"/>
    <col min="10243" max="10243" width="49.7109375" style="139" customWidth="1"/>
    <col min="10244" max="10244" width="19.140625" style="139" customWidth="1"/>
    <col min="10245" max="10245" width="13.7109375" style="139" customWidth="1"/>
    <col min="10246" max="10246" width="10.140625" style="139" bestFit="1" customWidth="1"/>
    <col min="10247" max="10247" width="9.140625" style="139"/>
    <col min="10248" max="10248" width="14.140625" style="139" customWidth="1"/>
    <col min="10249" max="10497" width="9.140625" style="139"/>
    <col min="10498" max="10498" width="7.5703125" style="139" customWidth="1"/>
    <col min="10499" max="10499" width="49.7109375" style="139" customWidth="1"/>
    <col min="10500" max="10500" width="19.140625" style="139" customWidth="1"/>
    <col min="10501" max="10501" width="13.7109375" style="139" customWidth="1"/>
    <col min="10502" max="10502" width="10.140625" style="139" bestFit="1" customWidth="1"/>
    <col min="10503" max="10503" width="9.140625" style="139"/>
    <col min="10504" max="10504" width="14.140625" style="139" customWidth="1"/>
    <col min="10505" max="10753" width="9.140625" style="139"/>
    <col min="10754" max="10754" width="7.5703125" style="139" customWidth="1"/>
    <col min="10755" max="10755" width="49.7109375" style="139" customWidth="1"/>
    <col min="10756" max="10756" width="19.140625" style="139" customWidth="1"/>
    <col min="10757" max="10757" width="13.7109375" style="139" customWidth="1"/>
    <col min="10758" max="10758" width="10.140625" style="139" bestFit="1" customWidth="1"/>
    <col min="10759" max="10759" width="9.140625" style="139"/>
    <col min="10760" max="10760" width="14.140625" style="139" customWidth="1"/>
    <col min="10761" max="11009" width="9.140625" style="139"/>
    <col min="11010" max="11010" width="7.5703125" style="139" customWidth="1"/>
    <col min="11011" max="11011" width="49.7109375" style="139" customWidth="1"/>
    <col min="11012" max="11012" width="19.140625" style="139" customWidth="1"/>
    <col min="11013" max="11013" width="13.7109375" style="139" customWidth="1"/>
    <col min="11014" max="11014" width="10.140625" style="139" bestFit="1" customWidth="1"/>
    <col min="11015" max="11015" width="9.140625" style="139"/>
    <col min="11016" max="11016" width="14.140625" style="139" customWidth="1"/>
    <col min="11017" max="11265" width="9.140625" style="139"/>
    <col min="11266" max="11266" width="7.5703125" style="139" customWidth="1"/>
    <col min="11267" max="11267" width="49.7109375" style="139" customWidth="1"/>
    <col min="11268" max="11268" width="19.140625" style="139" customWidth="1"/>
    <col min="11269" max="11269" width="13.7109375" style="139" customWidth="1"/>
    <col min="11270" max="11270" width="10.140625" style="139" bestFit="1" customWidth="1"/>
    <col min="11271" max="11271" width="9.140625" style="139"/>
    <col min="11272" max="11272" width="14.140625" style="139" customWidth="1"/>
    <col min="11273" max="11521" width="9.140625" style="139"/>
    <col min="11522" max="11522" width="7.5703125" style="139" customWidth="1"/>
    <col min="11523" max="11523" width="49.7109375" style="139" customWidth="1"/>
    <col min="11524" max="11524" width="19.140625" style="139" customWidth="1"/>
    <col min="11525" max="11525" width="13.7109375" style="139" customWidth="1"/>
    <col min="11526" max="11526" width="10.140625" style="139" bestFit="1" customWidth="1"/>
    <col min="11527" max="11527" width="9.140625" style="139"/>
    <col min="11528" max="11528" width="14.140625" style="139" customWidth="1"/>
    <col min="11529" max="11777" width="9.140625" style="139"/>
    <col min="11778" max="11778" width="7.5703125" style="139" customWidth="1"/>
    <col min="11779" max="11779" width="49.7109375" style="139" customWidth="1"/>
    <col min="11780" max="11780" width="19.140625" style="139" customWidth="1"/>
    <col min="11781" max="11781" width="13.7109375" style="139" customWidth="1"/>
    <col min="11782" max="11782" width="10.140625" style="139" bestFit="1" customWidth="1"/>
    <col min="11783" max="11783" width="9.140625" style="139"/>
    <col min="11784" max="11784" width="14.140625" style="139" customWidth="1"/>
    <col min="11785" max="12033" width="9.140625" style="139"/>
    <col min="12034" max="12034" width="7.5703125" style="139" customWidth="1"/>
    <col min="12035" max="12035" width="49.7109375" style="139" customWidth="1"/>
    <col min="12036" max="12036" width="19.140625" style="139" customWidth="1"/>
    <col min="12037" max="12037" width="13.7109375" style="139" customWidth="1"/>
    <col min="12038" max="12038" width="10.140625" style="139" bestFit="1" customWidth="1"/>
    <col min="12039" max="12039" width="9.140625" style="139"/>
    <col min="12040" max="12040" width="14.140625" style="139" customWidth="1"/>
    <col min="12041" max="12289" width="9.140625" style="139"/>
    <col min="12290" max="12290" width="7.5703125" style="139" customWidth="1"/>
    <col min="12291" max="12291" width="49.7109375" style="139" customWidth="1"/>
    <col min="12292" max="12292" width="19.140625" style="139" customWidth="1"/>
    <col min="12293" max="12293" width="13.7109375" style="139" customWidth="1"/>
    <col min="12294" max="12294" width="10.140625" style="139" bestFit="1" customWidth="1"/>
    <col min="12295" max="12295" width="9.140625" style="139"/>
    <col min="12296" max="12296" width="14.140625" style="139" customWidth="1"/>
    <col min="12297" max="12545" width="9.140625" style="139"/>
    <col min="12546" max="12546" width="7.5703125" style="139" customWidth="1"/>
    <col min="12547" max="12547" width="49.7109375" style="139" customWidth="1"/>
    <col min="12548" max="12548" width="19.140625" style="139" customWidth="1"/>
    <col min="12549" max="12549" width="13.7109375" style="139" customWidth="1"/>
    <col min="12550" max="12550" width="10.140625" style="139" bestFit="1" customWidth="1"/>
    <col min="12551" max="12551" width="9.140625" style="139"/>
    <col min="12552" max="12552" width="14.140625" style="139" customWidth="1"/>
    <col min="12553" max="12801" width="9.140625" style="139"/>
    <col min="12802" max="12802" width="7.5703125" style="139" customWidth="1"/>
    <col min="12803" max="12803" width="49.7109375" style="139" customWidth="1"/>
    <col min="12804" max="12804" width="19.140625" style="139" customWidth="1"/>
    <col min="12805" max="12805" width="13.7109375" style="139" customWidth="1"/>
    <col min="12806" max="12806" width="10.140625" style="139" bestFit="1" customWidth="1"/>
    <col min="12807" max="12807" width="9.140625" style="139"/>
    <col min="12808" max="12808" width="14.140625" style="139" customWidth="1"/>
    <col min="12809" max="13057" width="9.140625" style="139"/>
    <col min="13058" max="13058" width="7.5703125" style="139" customWidth="1"/>
    <col min="13059" max="13059" width="49.7109375" style="139" customWidth="1"/>
    <col min="13060" max="13060" width="19.140625" style="139" customWidth="1"/>
    <col min="13061" max="13061" width="13.7109375" style="139" customWidth="1"/>
    <col min="13062" max="13062" width="10.140625" style="139" bestFit="1" customWidth="1"/>
    <col min="13063" max="13063" width="9.140625" style="139"/>
    <col min="13064" max="13064" width="14.140625" style="139" customWidth="1"/>
    <col min="13065" max="13313" width="9.140625" style="139"/>
    <col min="13314" max="13314" width="7.5703125" style="139" customWidth="1"/>
    <col min="13315" max="13315" width="49.7109375" style="139" customWidth="1"/>
    <col min="13316" max="13316" width="19.140625" style="139" customWidth="1"/>
    <col min="13317" max="13317" width="13.7109375" style="139" customWidth="1"/>
    <col min="13318" max="13318" width="10.140625" style="139" bestFit="1" customWidth="1"/>
    <col min="13319" max="13319" width="9.140625" style="139"/>
    <col min="13320" max="13320" width="14.140625" style="139" customWidth="1"/>
    <col min="13321" max="13569" width="9.140625" style="139"/>
    <col min="13570" max="13570" width="7.5703125" style="139" customWidth="1"/>
    <col min="13571" max="13571" width="49.7109375" style="139" customWidth="1"/>
    <col min="13572" max="13572" width="19.140625" style="139" customWidth="1"/>
    <col min="13573" max="13573" width="13.7109375" style="139" customWidth="1"/>
    <col min="13574" max="13574" width="10.140625" style="139" bestFit="1" customWidth="1"/>
    <col min="13575" max="13575" width="9.140625" style="139"/>
    <col min="13576" max="13576" width="14.140625" style="139" customWidth="1"/>
    <col min="13577" max="13825" width="9.140625" style="139"/>
    <col min="13826" max="13826" width="7.5703125" style="139" customWidth="1"/>
    <col min="13827" max="13827" width="49.7109375" style="139" customWidth="1"/>
    <col min="13828" max="13828" width="19.140625" style="139" customWidth="1"/>
    <col min="13829" max="13829" width="13.7109375" style="139" customWidth="1"/>
    <col min="13830" max="13830" width="10.140625" style="139" bestFit="1" customWidth="1"/>
    <col min="13831" max="13831" width="9.140625" style="139"/>
    <col min="13832" max="13832" width="14.140625" style="139" customWidth="1"/>
    <col min="13833" max="14081" width="9.140625" style="139"/>
    <col min="14082" max="14082" width="7.5703125" style="139" customWidth="1"/>
    <col min="14083" max="14083" width="49.7109375" style="139" customWidth="1"/>
    <col min="14084" max="14084" width="19.140625" style="139" customWidth="1"/>
    <col min="14085" max="14085" width="13.7109375" style="139" customWidth="1"/>
    <col min="14086" max="14086" width="10.140625" style="139" bestFit="1" customWidth="1"/>
    <col min="14087" max="14087" width="9.140625" style="139"/>
    <col min="14088" max="14088" width="14.140625" style="139" customWidth="1"/>
    <col min="14089" max="14337" width="9.140625" style="139"/>
    <col min="14338" max="14338" width="7.5703125" style="139" customWidth="1"/>
    <col min="14339" max="14339" width="49.7109375" style="139" customWidth="1"/>
    <col min="14340" max="14340" width="19.140625" style="139" customWidth="1"/>
    <col min="14341" max="14341" width="13.7109375" style="139" customWidth="1"/>
    <col min="14342" max="14342" width="10.140625" style="139" bestFit="1" customWidth="1"/>
    <col min="14343" max="14343" width="9.140625" style="139"/>
    <col min="14344" max="14344" width="14.140625" style="139" customWidth="1"/>
    <col min="14345" max="14593" width="9.140625" style="139"/>
    <col min="14594" max="14594" width="7.5703125" style="139" customWidth="1"/>
    <col min="14595" max="14595" width="49.7109375" style="139" customWidth="1"/>
    <col min="14596" max="14596" width="19.140625" style="139" customWidth="1"/>
    <col min="14597" max="14597" width="13.7109375" style="139" customWidth="1"/>
    <col min="14598" max="14598" width="10.140625" style="139" bestFit="1" customWidth="1"/>
    <col min="14599" max="14599" width="9.140625" style="139"/>
    <col min="14600" max="14600" width="14.140625" style="139" customWidth="1"/>
    <col min="14601" max="14849" width="9.140625" style="139"/>
    <col min="14850" max="14850" width="7.5703125" style="139" customWidth="1"/>
    <col min="14851" max="14851" width="49.7109375" style="139" customWidth="1"/>
    <col min="14852" max="14852" width="19.140625" style="139" customWidth="1"/>
    <col min="14853" max="14853" width="13.7109375" style="139" customWidth="1"/>
    <col min="14854" max="14854" width="10.140625" style="139" bestFit="1" customWidth="1"/>
    <col min="14855" max="14855" width="9.140625" style="139"/>
    <col min="14856" max="14856" width="14.140625" style="139" customWidth="1"/>
    <col min="14857" max="15105" width="9.140625" style="139"/>
    <col min="15106" max="15106" width="7.5703125" style="139" customWidth="1"/>
    <col min="15107" max="15107" width="49.7109375" style="139" customWidth="1"/>
    <col min="15108" max="15108" width="19.140625" style="139" customWidth="1"/>
    <col min="15109" max="15109" width="13.7109375" style="139" customWidth="1"/>
    <col min="15110" max="15110" width="10.140625" style="139" bestFit="1" customWidth="1"/>
    <col min="15111" max="15111" width="9.140625" style="139"/>
    <col min="15112" max="15112" width="14.140625" style="139" customWidth="1"/>
    <col min="15113" max="15361" width="9.140625" style="139"/>
    <col min="15362" max="15362" width="7.5703125" style="139" customWidth="1"/>
    <col min="15363" max="15363" width="49.7109375" style="139" customWidth="1"/>
    <col min="15364" max="15364" width="19.140625" style="139" customWidth="1"/>
    <col min="15365" max="15365" width="13.7109375" style="139" customWidth="1"/>
    <col min="15366" max="15366" width="10.140625" style="139" bestFit="1" customWidth="1"/>
    <col min="15367" max="15367" width="9.140625" style="139"/>
    <col min="15368" max="15368" width="14.140625" style="139" customWidth="1"/>
    <col min="15369" max="15617" width="9.140625" style="139"/>
    <col min="15618" max="15618" width="7.5703125" style="139" customWidth="1"/>
    <col min="15619" max="15619" width="49.7109375" style="139" customWidth="1"/>
    <col min="15620" max="15620" width="19.140625" style="139" customWidth="1"/>
    <col min="15621" max="15621" width="13.7109375" style="139" customWidth="1"/>
    <col min="15622" max="15622" width="10.140625" style="139" bestFit="1" customWidth="1"/>
    <col min="15623" max="15623" width="9.140625" style="139"/>
    <col min="15624" max="15624" width="14.140625" style="139" customWidth="1"/>
    <col min="15625" max="15873" width="9.140625" style="139"/>
    <col min="15874" max="15874" width="7.5703125" style="139" customWidth="1"/>
    <col min="15875" max="15875" width="49.7109375" style="139" customWidth="1"/>
    <col min="15876" max="15876" width="19.140625" style="139" customWidth="1"/>
    <col min="15877" max="15877" width="13.7109375" style="139" customWidth="1"/>
    <col min="15878" max="15878" width="10.140625" style="139" bestFit="1" customWidth="1"/>
    <col min="15879" max="15879" width="9.140625" style="139"/>
    <col min="15880" max="15880" width="14.140625" style="139" customWidth="1"/>
    <col min="15881" max="16129" width="9.140625" style="139"/>
    <col min="16130" max="16130" width="7.5703125" style="139" customWidth="1"/>
    <col min="16131" max="16131" width="49.7109375" style="139" customWidth="1"/>
    <col min="16132" max="16132" width="19.140625" style="139" customWidth="1"/>
    <col min="16133" max="16133" width="13.7109375" style="139" customWidth="1"/>
    <col min="16134" max="16134" width="10.140625" style="139" bestFit="1" customWidth="1"/>
    <col min="16135" max="16135" width="9.140625" style="139"/>
    <col min="16136" max="16136" width="14.140625" style="139" customWidth="1"/>
    <col min="16137" max="16384" width="9.140625" style="139"/>
  </cols>
  <sheetData>
    <row r="1" spans="1:8" ht="16.5">
      <c r="A1" s="229" t="s">
        <v>256</v>
      </c>
      <c r="B1" s="116"/>
      <c r="C1" s="116"/>
      <c r="D1" s="116"/>
      <c r="E1" s="143" t="s">
        <v>203</v>
      </c>
      <c r="F1" s="143"/>
    </row>
    <row r="2" spans="1:8" ht="16.5">
      <c r="A2" s="142" t="s">
        <v>257</v>
      </c>
      <c r="B2" s="142"/>
      <c r="C2" s="142"/>
      <c r="D2" s="142"/>
    </row>
    <row r="3" spans="1:8" ht="16.5">
      <c r="A3" s="142"/>
      <c r="B3" s="142"/>
      <c r="C3" s="142"/>
      <c r="D3" s="142"/>
      <c r="E3" s="143"/>
      <c r="F3" s="143"/>
    </row>
    <row r="4" spans="1:8" ht="16.5">
      <c r="A4" s="192" t="s">
        <v>253</v>
      </c>
      <c r="B4" s="192"/>
      <c r="C4" s="192"/>
      <c r="D4" s="192"/>
      <c r="E4" s="192"/>
      <c r="F4" s="192"/>
    </row>
    <row r="5" spans="1:8" s="140" customFormat="1" ht="16.5" customHeight="1">
      <c r="A5" s="193" t="s">
        <v>201</v>
      </c>
      <c r="B5" s="193"/>
      <c r="C5" s="193"/>
      <c r="D5" s="193"/>
      <c r="E5" s="193"/>
      <c r="F5" s="193"/>
    </row>
    <row r="6" spans="1:8" s="140" customFormat="1" ht="16.5" customHeight="1">
      <c r="A6" s="134"/>
      <c r="B6" s="134"/>
      <c r="C6" s="138"/>
      <c r="D6" s="138"/>
      <c r="E6" s="134"/>
      <c r="F6" s="138"/>
    </row>
    <row r="7" spans="1:8" ht="15.75">
      <c r="A7" s="117"/>
      <c r="B7" s="116"/>
      <c r="C7" s="116"/>
      <c r="D7" s="116"/>
      <c r="E7" s="136"/>
      <c r="F7" s="136" t="s">
        <v>206</v>
      </c>
    </row>
    <row r="8" spans="1:8" ht="46.5" customHeight="1">
      <c r="A8" s="118" t="s">
        <v>132</v>
      </c>
      <c r="B8" s="118" t="s">
        <v>35</v>
      </c>
      <c r="C8" s="118" t="s">
        <v>205</v>
      </c>
      <c r="D8" s="118" t="s">
        <v>255</v>
      </c>
      <c r="E8" s="118" t="s">
        <v>254</v>
      </c>
      <c r="F8" s="118" t="s">
        <v>202</v>
      </c>
    </row>
    <row r="9" spans="1:8" ht="39.75" customHeight="1">
      <c r="A9" s="124" t="s">
        <v>2</v>
      </c>
      <c r="B9" s="125" t="s">
        <v>4</v>
      </c>
      <c r="C9" s="125">
        <f t="shared" ref="C9:E9" si="0">C10+C13</f>
        <v>599312.5</v>
      </c>
      <c r="D9" s="125">
        <f>D10+D13+D16+D17</f>
        <v>1089377.3999999999</v>
      </c>
      <c r="E9" s="125">
        <f t="shared" si="0"/>
        <v>592438</v>
      </c>
      <c r="F9" s="172">
        <f>E9/D9%</f>
        <v>54.3831733612245</v>
      </c>
      <c r="H9" s="141"/>
    </row>
    <row r="10" spans="1:8" s="144" customFormat="1" ht="19.5" customHeight="1">
      <c r="A10" s="124" t="s">
        <v>5</v>
      </c>
      <c r="B10" s="125" t="s">
        <v>133</v>
      </c>
      <c r="C10" s="125">
        <f t="shared" ref="C10:E10" si="1">SUM(C11:C12)</f>
        <v>163987.5</v>
      </c>
      <c r="D10" s="125">
        <f t="shared" ref="D10" si="2">SUM(D11:D12)</f>
        <v>144084</v>
      </c>
      <c r="E10" s="125">
        <f t="shared" si="1"/>
        <v>139862</v>
      </c>
      <c r="F10" s="172">
        <f t="shared" ref="F10:F23" si="3">E10/D10%</f>
        <v>97.06976485938759</v>
      </c>
    </row>
    <row r="11" spans="1:8" ht="19.5" customHeight="1">
      <c r="A11" s="122" t="s">
        <v>107</v>
      </c>
      <c r="B11" s="123" t="s">
        <v>134</v>
      </c>
      <c r="C11" s="123">
        <v>6700</v>
      </c>
      <c r="D11" s="123">
        <v>6282</v>
      </c>
      <c r="E11" s="123">
        <v>4900</v>
      </c>
      <c r="F11" s="173">
        <f t="shared" si="3"/>
        <v>78.00063673989176</v>
      </c>
    </row>
    <row r="12" spans="1:8" ht="33.75" customHeight="1">
      <c r="A12" s="122" t="s">
        <v>107</v>
      </c>
      <c r="B12" s="123" t="s">
        <v>135</v>
      </c>
      <c r="C12" s="123">
        <v>157287.5</v>
      </c>
      <c r="D12" s="123">
        <f>144084-D11</f>
        <v>137802</v>
      </c>
      <c r="E12" s="123">
        <v>134962</v>
      </c>
      <c r="F12" s="173">
        <f t="shared" si="3"/>
        <v>97.939072001857738</v>
      </c>
    </row>
    <row r="13" spans="1:8" s="144" customFormat="1" ht="19.5" customHeight="1">
      <c r="A13" s="124" t="s">
        <v>7</v>
      </c>
      <c r="B13" s="125" t="s">
        <v>140</v>
      </c>
      <c r="C13" s="125">
        <f t="shared" ref="C13" si="4">SUM(C14:C15)</f>
        <v>435325</v>
      </c>
      <c r="D13" s="125">
        <f t="shared" ref="D13:E13" si="5">SUM(D14:D15)</f>
        <v>531889.4</v>
      </c>
      <c r="E13" s="125">
        <f t="shared" si="5"/>
        <v>452576</v>
      </c>
      <c r="F13" s="172">
        <f t="shared" si="3"/>
        <v>85.088366115211173</v>
      </c>
    </row>
    <row r="14" spans="1:8" ht="19.5" customHeight="1">
      <c r="A14" s="122" t="s">
        <v>107</v>
      </c>
      <c r="B14" s="123" t="s">
        <v>136</v>
      </c>
      <c r="C14" s="123">
        <v>420756</v>
      </c>
      <c r="D14" s="123">
        <v>416889.4</v>
      </c>
      <c r="E14" s="123">
        <v>437264</v>
      </c>
      <c r="F14" s="173">
        <f t="shared" si="3"/>
        <v>104.88729144948276</v>
      </c>
    </row>
    <row r="15" spans="1:8" ht="19.5" customHeight="1">
      <c r="A15" s="122" t="s">
        <v>107</v>
      </c>
      <c r="B15" s="123" t="s">
        <v>137</v>
      </c>
      <c r="C15" s="123">
        <v>14569</v>
      </c>
      <c r="D15" s="123">
        <v>115000</v>
      </c>
      <c r="E15" s="123">
        <v>15312</v>
      </c>
      <c r="F15" s="173">
        <f t="shared" si="3"/>
        <v>13.314782608695651</v>
      </c>
    </row>
    <row r="16" spans="1:8" s="144" customFormat="1" ht="19.5" customHeight="1">
      <c r="A16" s="124" t="s">
        <v>11</v>
      </c>
      <c r="B16" s="125" t="s">
        <v>12</v>
      </c>
      <c r="C16" s="125"/>
      <c r="D16" s="125"/>
      <c r="E16" s="125"/>
      <c r="F16" s="172"/>
    </row>
    <row r="17" spans="1:8" s="144" customFormat="1" ht="19.5" customHeight="1">
      <c r="A17" s="124" t="s">
        <v>13</v>
      </c>
      <c r="B17" s="125" t="s">
        <v>138</v>
      </c>
      <c r="C17" s="125"/>
      <c r="D17" s="125">
        <v>413404</v>
      </c>
      <c r="E17" s="125"/>
      <c r="F17" s="172">
        <f t="shared" si="3"/>
        <v>0</v>
      </c>
    </row>
    <row r="18" spans="1:8" ht="19.5" customHeight="1">
      <c r="A18" s="124" t="s">
        <v>3</v>
      </c>
      <c r="B18" s="125" t="s">
        <v>15</v>
      </c>
      <c r="C18" s="125">
        <f>C19</f>
        <v>599312.5</v>
      </c>
      <c r="D18" s="125">
        <f>D19+D27</f>
        <v>964866.02921410883</v>
      </c>
      <c r="E18" s="125">
        <f>E19</f>
        <v>592438</v>
      </c>
      <c r="F18" s="172">
        <f t="shared" si="3"/>
        <v>61.401063159260104</v>
      </c>
      <c r="H18" s="141"/>
    </row>
    <row r="19" spans="1:8" ht="19.5" customHeight="1">
      <c r="A19" s="124" t="s">
        <v>5</v>
      </c>
      <c r="B19" s="125" t="s">
        <v>141</v>
      </c>
      <c r="C19" s="125">
        <f>SUM(C20:C22)</f>
        <v>599312.5</v>
      </c>
      <c r="D19" s="125">
        <f>SUM(D20:D22)</f>
        <v>736272.52921410883</v>
      </c>
      <c r="E19" s="125">
        <f>SUM(E20:E22)</f>
        <v>592438</v>
      </c>
      <c r="F19" s="172">
        <f t="shared" si="3"/>
        <v>80.464498741025068</v>
      </c>
      <c r="H19" s="141"/>
    </row>
    <row r="20" spans="1:8" ht="19.5" customHeight="1">
      <c r="A20" s="122">
        <v>1</v>
      </c>
      <c r="B20" s="123" t="s">
        <v>16</v>
      </c>
      <c r="C20" s="123">
        <v>137206.5</v>
      </c>
      <c r="D20" s="123">
        <v>274000</v>
      </c>
      <c r="E20" s="123">
        <v>110412</v>
      </c>
      <c r="F20" s="173">
        <f t="shared" si="3"/>
        <v>40.296350364963502</v>
      </c>
    </row>
    <row r="21" spans="1:8" ht="19.5" customHeight="1">
      <c r="A21" s="122">
        <v>2</v>
      </c>
      <c r="B21" s="123" t="s">
        <v>17</v>
      </c>
      <c r="C21" s="123">
        <v>454139</v>
      </c>
      <c r="D21" s="123">
        <v>462272.52921410877</v>
      </c>
      <c r="E21" s="123">
        <v>473716</v>
      </c>
      <c r="F21" s="173">
        <f t="shared" si="3"/>
        <v>102.4754814666028</v>
      </c>
    </row>
    <row r="22" spans="1:8" ht="19.5" customHeight="1">
      <c r="A22" s="122">
        <v>3</v>
      </c>
      <c r="B22" s="123" t="s">
        <v>139</v>
      </c>
      <c r="C22" s="123">
        <v>7967</v>
      </c>
      <c r="D22" s="123">
        <v>0</v>
      </c>
      <c r="E22" s="123">
        <v>8310</v>
      </c>
      <c r="F22" s="173"/>
    </row>
    <row r="23" spans="1:8" ht="19.5" customHeight="1">
      <c r="A23" s="122">
        <v>4</v>
      </c>
      <c r="B23" s="123" t="s">
        <v>142</v>
      </c>
      <c r="C23" s="123">
        <v>0</v>
      </c>
      <c r="D23" s="123">
        <v>0</v>
      </c>
      <c r="E23" s="123">
        <v>0</v>
      </c>
      <c r="F23" s="173"/>
    </row>
    <row r="24" spans="1:8" s="144" customFormat="1" ht="19.5" customHeight="1">
      <c r="A24" s="124" t="s">
        <v>7</v>
      </c>
      <c r="B24" s="125" t="s">
        <v>143</v>
      </c>
      <c r="C24" s="125"/>
      <c r="D24" s="125"/>
      <c r="E24" s="125"/>
      <c r="F24" s="125"/>
    </row>
    <row r="25" spans="1:8" ht="19.5" customHeight="1">
      <c r="A25" s="122">
        <v>1</v>
      </c>
      <c r="B25" s="123" t="s">
        <v>144</v>
      </c>
      <c r="C25" s="123"/>
      <c r="D25" s="123"/>
      <c r="E25" s="123"/>
      <c r="F25" s="123"/>
    </row>
    <row r="26" spans="1:8" ht="19.5" customHeight="1">
      <c r="A26" s="122">
        <v>2</v>
      </c>
      <c r="B26" s="123" t="s">
        <v>145</v>
      </c>
      <c r="C26" s="123"/>
      <c r="D26" s="123"/>
      <c r="E26" s="123"/>
      <c r="F26" s="123"/>
    </row>
    <row r="27" spans="1:8" s="144" customFormat="1" ht="19.5" customHeight="1">
      <c r="A27" s="145" t="s">
        <v>11</v>
      </c>
      <c r="B27" s="146" t="s">
        <v>20</v>
      </c>
      <c r="C27" s="146"/>
      <c r="D27" s="146">
        <v>228593.5</v>
      </c>
      <c r="E27" s="146"/>
      <c r="F27" s="146"/>
      <c r="H27" s="147"/>
    </row>
    <row r="28" spans="1:8" ht="15.75">
      <c r="A28" s="117"/>
      <c r="B28" s="174"/>
      <c r="C28" s="174"/>
      <c r="D28" s="174"/>
      <c r="E28" s="174"/>
    </row>
    <row r="29" spans="1:8" ht="15.75">
      <c r="A29" s="117"/>
      <c r="B29" s="128"/>
      <c r="C29" s="128"/>
      <c r="D29" s="128"/>
      <c r="E29" s="230" t="s">
        <v>258</v>
      </c>
      <c r="F29" s="135"/>
    </row>
    <row r="30" spans="1:8" ht="26.25" customHeight="1">
      <c r="A30" s="135"/>
      <c r="B30" s="135"/>
      <c r="C30" s="135"/>
      <c r="D30" s="135"/>
      <c r="E30" s="135"/>
      <c r="F30" s="135"/>
    </row>
    <row r="31" spans="1:8" ht="21.75" customHeight="1">
      <c r="A31" s="135"/>
      <c r="B31" s="135"/>
      <c r="C31" s="135"/>
      <c r="D31" s="135"/>
      <c r="E31" s="135"/>
      <c r="F31" s="135"/>
    </row>
    <row r="32" spans="1:8" ht="15.75">
      <c r="A32" s="135"/>
      <c r="B32" s="135"/>
      <c r="C32" s="135"/>
      <c r="D32" s="135"/>
      <c r="E32" s="135"/>
      <c r="F32" s="135"/>
    </row>
    <row r="33" spans="1:6" ht="15.75">
      <c r="A33" s="135"/>
      <c r="B33" s="135"/>
      <c r="C33" s="135"/>
      <c r="D33" s="135"/>
      <c r="E33" s="135"/>
      <c r="F33" s="135"/>
    </row>
    <row r="34" spans="1:6" ht="15.75">
      <c r="A34" s="135"/>
      <c r="B34" s="135"/>
      <c r="C34" s="135"/>
      <c r="D34" s="135"/>
      <c r="E34" s="135"/>
      <c r="F34" s="135"/>
    </row>
    <row r="35" spans="1:6" ht="15.75">
      <c r="A35" s="135"/>
      <c r="B35" s="135"/>
      <c r="C35" s="135"/>
      <c r="D35" s="135"/>
      <c r="E35" s="135"/>
      <c r="F35" s="135"/>
    </row>
    <row r="36" spans="1:6" ht="16.5">
      <c r="A36" s="135"/>
      <c r="B36" s="135"/>
      <c r="C36" s="135"/>
      <c r="D36" s="135"/>
      <c r="E36" s="133"/>
      <c r="F36" s="137"/>
    </row>
  </sheetData>
  <mergeCells count="2">
    <mergeCell ref="A4:F4"/>
    <mergeCell ref="A5:F5"/>
  </mergeCells>
  <printOptions horizontalCentered="1"/>
  <pageMargins left="0.45" right="0.45" top="0.5" bottom="0.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F21"/>
  <sheetViews>
    <sheetView workbookViewId="0">
      <selection sqref="A1:A2"/>
    </sheetView>
  </sheetViews>
  <sheetFormatPr defaultRowHeight="15"/>
  <cols>
    <col min="1" max="1" width="9.5703125" customWidth="1"/>
    <col min="2" max="2" width="25" customWidth="1"/>
    <col min="3" max="3" width="14.7109375" customWidth="1"/>
    <col min="4" max="4" width="19.28515625" style="6" customWidth="1"/>
    <col min="5" max="5" width="27.5703125" style="6" customWidth="1"/>
    <col min="6" max="6" width="34" customWidth="1"/>
  </cols>
  <sheetData>
    <row r="1" spans="1:6" ht="21.75" customHeight="1">
      <c r="A1" s="229" t="s">
        <v>256</v>
      </c>
      <c r="B1" s="132"/>
      <c r="C1" s="3"/>
      <c r="D1" s="5"/>
      <c r="E1" s="224" t="s">
        <v>213</v>
      </c>
      <c r="F1" s="224"/>
    </row>
    <row r="2" spans="1:6" ht="16.5">
      <c r="A2" s="142" t="s">
        <v>257</v>
      </c>
      <c r="B2" s="142"/>
      <c r="C2" s="3"/>
      <c r="D2" s="5"/>
      <c r="E2" s="5"/>
      <c r="F2" s="3"/>
    </row>
    <row r="3" spans="1:6" ht="16.5">
      <c r="A3" s="142"/>
      <c r="B3" s="142"/>
      <c r="C3" s="3"/>
      <c r="D3" s="5"/>
      <c r="E3" s="5"/>
      <c r="F3" s="3"/>
    </row>
    <row r="4" spans="1:6" ht="25.5" customHeight="1">
      <c r="A4" s="203" t="s">
        <v>267</v>
      </c>
      <c r="B4" s="203"/>
      <c r="C4" s="203"/>
      <c r="D4" s="203"/>
      <c r="E4" s="203"/>
      <c r="F4" s="203"/>
    </row>
    <row r="5" spans="1:6">
      <c r="A5" s="222" t="str">
        <f>'77'!A5:J5</f>
        <v>(Dự toán trình Hội đồng nhân dân)</v>
      </c>
      <c r="B5" s="222"/>
      <c r="C5" s="222"/>
      <c r="D5" s="222"/>
      <c r="E5" s="222"/>
      <c r="F5" s="222"/>
    </row>
    <row r="6" spans="1:6">
      <c r="A6" s="3"/>
      <c r="B6" s="3"/>
      <c r="C6" s="3"/>
      <c r="D6" s="5"/>
      <c r="E6" s="5"/>
      <c r="F6" s="80" t="s">
        <v>0</v>
      </c>
    </row>
    <row r="7" spans="1:6" ht="62.25" customHeight="1">
      <c r="A7" s="17" t="s">
        <v>1</v>
      </c>
      <c r="B7" s="17" t="s">
        <v>73</v>
      </c>
      <c r="C7" s="17" t="s">
        <v>79</v>
      </c>
      <c r="D7" s="18" t="s">
        <v>82</v>
      </c>
      <c r="E7" s="18" t="s">
        <v>83</v>
      </c>
      <c r="F7" s="17" t="s">
        <v>98</v>
      </c>
    </row>
    <row r="8" spans="1:6">
      <c r="A8" s="14" t="s">
        <v>2</v>
      </c>
      <c r="B8" s="14" t="s">
        <v>3</v>
      </c>
      <c r="C8" s="14">
        <v>1</v>
      </c>
      <c r="D8" s="75">
        <v>2</v>
      </c>
      <c r="E8" s="75">
        <v>3</v>
      </c>
      <c r="F8" s="14">
        <v>4</v>
      </c>
    </row>
    <row r="9" spans="1:6" ht="23.25" customHeight="1">
      <c r="A9" s="15"/>
      <c r="B9" s="16" t="s">
        <v>55</v>
      </c>
      <c r="C9" s="20">
        <f>SUM(C10:C19)</f>
        <v>0</v>
      </c>
      <c r="D9" s="20">
        <f>SUM(D10:D19)</f>
        <v>0</v>
      </c>
      <c r="E9" s="20">
        <f>SUM(E10:E19)</f>
        <v>0</v>
      </c>
      <c r="F9" s="20">
        <f>SUM(F10:F19)</f>
        <v>0</v>
      </c>
    </row>
    <row r="10" spans="1:6" ht="23.25" customHeight="1">
      <c r="A10" s="76">
        <v>1</v>
      </c>
      <c r="B10" s="77"/>
      <c r="C10" s="74">
        <f>+D10+E10+F10</f>
        <v>0</v>
      </c>
      <c r="D10" s="77"/>
      <c r="E10" s="71"/>
      <c r="F10" s="71">
        <f>+'79'!M28</f>
        <v>0</v>
      </c>
    </row>
    <row r="11" spans="1:6" ht="23.25" customHeight="1">
      <c r="A11" s="76">
        <v>2</v>
      </c>
      <c r="B11" s="77"/>
      <c r="C11" s="74">
        <f t="shared" ref="C11:C19" si="0">+D11+E11+F11</f>
        <v>0</v>
      </c>
      <c r="D11" s="77"/>
      <c r="E11" s="71"/>
      <c r="F11" s="71">
        <f>+'79'!M27</f>
        <v>0</v>
      </c>
    </row>
    <row r="12" spans="1:6" ht="23.25" customHeight="1">
      <c r="A12" s="76">
        <v>3</v>
      </c>
      <c r="B12" s="77"/>
      <c r="C12" s="74">
        <f t="shared" si="0"/>
        <v>0</v>
      </c>
      <c r="D12" s="77"/>
      <c r="E12" s="71"/>
      <c r="F12" s="71">
        <v>0</v>
      </c>
    </row>
    <row r="13" spans="1:6" ht="23.25" customHeight="1">
      <c r="A13" s="76">
        <v>4</v>
      </c>
      <c r="B13" s="77"/>
      <c r="C13" s="74">
        <f t="shared" si="0"/>
        <v>0</v>
      </c>
      <c r="D13" s="77"/>
      <c r="E13" s="71"/>
      <c r="F13" s="71">
        <f>+'79'!M26</f>
        <v>0</v>
      </c>
    </row>
    <row r="14" spans="1:6" ht="23.25" customHeight="1">
      <c r="A14" s="76">
        <v>5</v>
      </c>
      <c r="B14" s="77"/>
      <c r="C14" s="74">
        <f t="shared" si="0"/>
        <v>0</v>
      </c>
      <c r="D14" s="77"/>
      <c r="E14" s="78"/>
      <c r="F14" s="79">
        <f>+'79'!M25</f>
        <v>0</v>
      </c>
    </row>
    <row r="15" spans="1:6" ht="23.25" customHeight="1">
      <c r="A15" s="76">
        <v>6</v>
      </c>
      <c r="B15" s="77"/>
      <c r="C15" s="74">
        <f t="shared" si="0"/>
        <v>0</v>
      </c>
      <c r="D15" s="77"/>
      <c r="E15" s="78"/>
      <c r="F15" s="79">
        <f>+'79'!M23</f>
        <v>0</v>
      </c>
    </row>
    <row r="16" spans="1:6" ht="23.25" customHeight="1">
      <c r="A16" s="76">
        <v>7</v>
      </c>
      <c r="B16" s="77"/>
      <c r="C16" s="74">
        <f t="shared" si="0"/>
        <v>0</v>
      </c>
      <c r="D16" s="77"/>
      <c r="E16" s="78"/>
      <c r="F16" s="79">
        <f>+'79'!M17</f>
        <v>0</v>
      </c>
    </row>
    <row r="17" spans="1:6" ht="23.25" customHeight="1">
      <c r="A17" s="76">
        <v>8</v>
      </c>
      <c r="B17" s="77"/>
      <c r="C17" s="74">
        <f t="shared" si="0"/>
        <v>0</v>
      </c>
      <c r="D17" s="77"/>
      <c r="E17" s="78"/>
      <c r="F17" s="79">
        <f>+'79'!M18</f>
        <v>0</v>
      </c>
    </row>
    <row r="18" spans="1:6" ht="23.25" customHeight="1">
      <c r="A18" s="76">
        <v>9</v>
      </c>
      <c r="B18" s="77"/>
      <c r="C18" s="74">
        <f t="shared" si="0"/>
        <v>0</v>
      </c>
      <c r="D18" s="77"/>
      <c r="E18" s="78"/>
      <c r="F18" s="79">
        <f>+'79'!M19</f>
        <v>0</v>
      </c>
    </row>
    <row r="19" spans="1:6" ht="23.25" customHeight="1">
      <c r="A19" s="76">
        <v>10</v>
      </c>
      <c r="B19" s="77"/>
      <c r="C19" s="74">
        <f t="shared" si="0"/>
        <v>0</v>
      </c>
      <c r="D19" s="77"/>
      <c r="E19" s="78"/>
      <c r="F19" s="79">
        <f>+'79'!M20</f>
        <v>0</v>
      </c>
    </row>
    <row r="20" spans="1:6" ht="23.25" customHeight="1">
      <c r="F20" s="180" t="s">
        <v>258</v>
      </c>
    </row>
    <row r="21" spans="1:6" ht="26.25" customHeight="1"/>
  </sheetData>
  <mergeCells count="3">
    <mergeCell ref="A4:F4"/>
    <mergeCell ref="A5:F5"/>
    <mergeCell ref="E1:F1"/>
  </mergeCells>
  <printOptions horizontalCentered="1"/>
  <pageMargins left="0.45" right="0.45" top="0.75" bottom="0.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29"/>
  <sheetViews>
    <sheetView workbookViewId="0">
      <selection sqref="A1:A2"/>
    </sheetView>
  </sheetViews>
  <sheetFormatPr defaultRowHeight="15"/>
  <cols>
    <col min="1" max="1" width="6.140625" customWidth="1"/>
    <col min="2" max="2" width="15.7109375" customWidth="1"/>
    <col min="3" max="3" width="8.42578125" customWidth="1"/>
    <col min="6" max="6" width="8.140625" customWidth="1"/>
    <col min="12" max="12" width="8.7109375" customWidth="1"/>
    <col min="13" max="13" width="8.85546875" customWidth="1"/>
    <col min="14" max="14" width="9.140625" customWidth="1"/>
    <col min="15" max="15" width="9.7109375" bestFit="1" customWidth="1"/>
    <col min="17" max="18" width="9.28515625" bestFit="1" customWidth="1"/>
    <col min="19" max="19" width="9.42578125" customWidth="1"/>
  </cols>
  <sheetData>
    <row r="1" spans="1:19" ht="19.5" customHeight="1">
      <c r="A1" s="229" t="s">
        <v>256</v>
      </c>
      <c r="B1" s="169"/>
      <c r="C1" s="16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01" t="s">
        <v>214</v>
      </c>
      <c r="R1" s="201"/>
      <c r="S1" s="201"/>
    </row>
    <row r="2" spans="1:19" ht="16.5">
      <c r="A2" s="142" t="s">
        <v>257</v>
      </c>
      <c r="B2" s="169"/>
      <c r="C2" s="16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.75">
      <c r="A3" s="203" t="s">
        <v>131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ht="15.75">
      <c r="A4" s="228" t="str">
        <f>'78'!A5:F5</f>
        <v>(Dự toán trình Hội đồng nhân dân)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</row>
    <row r="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9" t="s">
        <v>0</v>
      </c>
    </row>
    <row r="6" spans="1:19">
      <c r="A6" s="227" t="s">
        <v>1</v>
      </c>
      <c r="B6" s="227" t="s">
        <v>73</v>
      </c>
      <c r="C6" s="227" t="s">
        <v>79</v>
      </c>
      <c r="D6" s="227" t="s">
        <v>84</v>
      </c>
      <c r="E6" s="227"/>
      <c r="F6" s="227" t="s">
        <v>122</v>
      </c>
      <c r="G6" s="227"/>
      <c r="H6" s="227"/>
      <c r="I6" s="227"/>
      <c r="J6" s="227"/>
      <c r="K6" s="227"/>
      <c r="L6" s="227"/>
      <c r="M6" s="227" t="s">
        <v>119</v>
      </c>
      <c r="N6" s="227"/>
      <c r="O6" s="227"/>
      <c r="P6" s="227"/>
      <c r="Q6" s="227"/>
      <c r="R6" s="227"/>
      <c r="S6" s="227"/>
    </row>
    <row r="7" spans="1:19">
      <c r="A7" s="227"/>
      <c r="B7" s="227"/>
      <c r="C7" s="227"/>
      <c r="D7" s="226" t="s">
        <v>85</v>
      </c>
      <c r="E7" s="226" t="s">
        <v>86</v>
      </c>
      <c r="F7" s="227" t="s">
        <v>79</v>
      </c>
      <c r="G7" s="226" t="s">
        <v>85</v>
      </c>
      <c r="H7" s="226"/>
      <c r="I7" s="226"/>
      <c r="J7" s="226" t="s">
        <v>86</v>
      </c>
      <c r="K7" s="226"/>
      <c r="L7" s="226"/>
      <c r="M7" s="227" t="s">
        <v>79</v>
      </c>
      <c r="N7" s="226" t="s">
        <v>85</v>
      </c>
      <c r="O7" s="226"/>
      <c r="P7" s="226"/>
      <c r="Q7" s="226" t="s">
        <v>86</v>
      </c>
      <c r="R7" s="226"/>
      <c r="S7" s="226"/>
    </row>
    <row r="8" spans="1:19" ht="38.25">
      <c r="A8" s="227"/>
      <c r="B8" s="227"/>
      <c r="C8" s="227"/>
      <c r="D8" s="226"/>
      <c r="E8" s="226"/>
      <c r="F8" s="227"/>
      <c r="G8" s="4" t="s">
        <v>79</v>
      </c>
      <c r="H8" s="4" t="s">
        <v>87</v>
      </c>
      <c r="I8" s="4" t="s">
        <v>88</v>
      </c>
      <c r="J8" s="4" t="s">
        <v>79</v>
      </c>
      <c r="K8" s="4" t="s">
        <v>87</v>
      </c>
      <c r="L8" s="4" t="s">
        <v>88</v>
      </c>
      <c r="M8" s="227"/>
      <c r="N8" s="4" t="s">
        <v>79</v>
      </c>
      <c r="O8" s="4" t="s">
        <v>87</v>
      </c>
      <c r="P8" s="4" t="s">
        <v>88</v>
      </c>
      <c r="Q8" s="4" t="s">
        <v>79</v>
      </c>
      <c r="R8" s="4" t="s">
        <v>87</v>
      </c>
      <c r="S8" s="4" t="s">
        <v>88</v>
      </c>
    </row>
    <row r="9" spans="1:19" ht="20.25" customHeight="1">
      <c r="A9" s="4" t="s">
        <v>2</v>
      </c>
      <c r="B9" s="4" t="s">
        <v>3</v>
      </c>
      <c r="C9" s="4" t="s">
        <v>39</v>
      </c>
      <c r="D9" s="4" t="s">
        <v>89</v>
      </c>
      <c r="E9" s="4" t="s">
        <v>90</v>
      </c>
      <c r="F9" s="4" t="s">
        <v>91</v>
      </c>
      <c r="G9" s="4" t="s">
        <v>92</v>
      </c>
      <c r="H9" s="4">
        <v>6</v>
      </c>
      <c r="I9" s="4">
        <v>7</v>
      </c>
      <c r="J9" s="4" t="s">
        <v>93</v>
      </c>
      <c r="K9" s="4">
        <v>9</v>
      </c>
      <c r="L9" s="4">
        <v>10</v>
      </c>
      <c r="M9" s="4" t="s">
        <v>94</v>
      </c>
      <c r="N9" s="4" t="s">
        <v>95</v>
      </c>
      <c r="O9" s="4">
        <v>13</v>
      </c>
      <c r="P9" s="4">
        <v>14</v>
      </c>
      <c r="Q9" s="4" t="s">
        <v>96</v>
      </c>
      <c r="R9" s="4">
        <v>16</v>
      </c>
      <c r="S9" s="4">
        <v>17</v>
      </c>
    </row>
    <row r="10" spans="1:19" s="6" customFormat="1" ht="25.5" customHeight="1">
      <c r="A10" s="59"/>
      <c r="B10" s="60" t="s">
        <v>55</v>
      </c>
      <c r="C10" s="59">
        <f>+D10+E10</f>
        <v>0</v>
      </c>
      <c r="D10" s="59">
        <f>+G10+N10</f>
        <v>0</v>
      </c>
      <c r="E10" s="59">
        <f>+J10+Q10</f>
        <v>0</v>
      </c>
      <c r="F10" s="59">
        <f>+J10</f>
        <v>0</v>
      </c>
      <c r="G10" s="59"/>
      <c r="H10" s="59"/>
      <c r="I10" s="59"/>
      <c r="J10" s="59">
        <f>+K10+L10</f>
        <v>0</v>
      </c>
      <c r="K10" s="59">
        <f>+K11</f>
        <v>0</v>
      </c>
      <c r="L10" s="59">
        <f>+L11</f>
        <v>0</v>
      </c>
      <c r="M10" s="59">
        <f>+N10+Q10</f>
        <v>0</v>
      </c>
      <c r="N10" s="59">
        <f>+O10+P10</f>
        <v>0</v>
      </c>
      <c r="O10" s="59">
        <f>+O11+O16</f>
        <v>0</v>
      </c>
      <c r="P10" s="59">
        <v>0</v>
      </c>
      <c r="Q10" s="59">
        <f>+R10+S10</f>
        <v>0</v>
      </c>
      <c r="R10" s="59">
        <f>+R11+R16</f>
        <v>0</v>
      </c>
      <c r="S10" s="59">
        <v>0</v>
      </c>
    </row>
    <row r="11" spans="1:19" ht="31.5" customHeight="1">
      <c r="A11" s="12" t="s">
        <v>5</v>
      </c>
      <c r="B11" s="11" t="s">
        <v>38</v>
      </c>
      <c r="C11" s="59">
        <f>+SUM(C12:C15)</f>
        <v>0</v>
      </c>
      <c r="D11" s="59">
        <f t="shared" ref="D11:K11" si="0">+SUM(D12:D15)</f>
        <v>0</v>
      </c>
      <c r="E11" s="59">
        <f t="shared" si="0"/>
        <v>0</v>
      </c>
      <c r="F11" s="59">
        <f t="shared" si="0"/>
        <v>0</v>
      </c>
      <c r="G11" s="59">
        <f t="shared" si="0"/>
        <v>0</v>
      </c>
      <c r="H11" s="59">
        <f t="shared" si="0"/>
        <v>0</v>
      </c>
      <c r="I11" s="59">
        <f t="shared" si="0"/>
        <v>0</v>
      </c>
      <c r="J11" s="59">
        <f t="shared" si="0"/>
        <v>0</v>
      </c>
      <c r="K11" s="59">
        <f t="shared" si="0"/>
        <v>0</v>
      </c>
      <c r="L11" s="12"/>
      <c r="M11" s="59">
        <f>+N11+Q11</f>
        <v>0</v>
      </c>
      <c r="N11" s="59">
        <f>+O11+P11</f>
        <v>0</v>
      </c>
      <c r="O11" s="59"/>
      <c r="P11" s="59">
        <v>0</v>
      </c>
      <c r="Q11" s="59">
        <f>+R11+S11</f>
        <v>0</v>
      </c>
      <c r="R11" s="59">
        <f>+R12+R13+R15</f>
        <v>0</v>
      </c>
      <c r="S11" s="59">
        <f>+S12+S13+S15</f>
        <v>0</v>
      </c>
    </row>
    <row r="12" spans="1:19" ht="28.5" customHeight="1">
      <c r="A12" s="4">
        <v>1</v>
      </c>
      <c r="B12" s="10" t="str">
        <f>+'74'!B51</f>
        <v>Văn phòng HĐND-UBND huyện</v>
      </c>
      <c r="C12" s="65">
        <f t="shared" ref="C12:C16" si="1">+D12+E12</f>
        <v>0</v>
      </c>
      <c r="D12" s="65">
        <f t="shared" ref="D12:D28" si="2">+G12+N12</f>
        <v>0</v>
      </c>
      <c r="E12" s="65">
        <f t="shared" ref="E12:E28" si="3">+J12+Q12</f>
        <v>0</v>
      </c>
      <c r="F12" s="65">
        <f t="shared" ref="F12:F15" si="4">+J12</f>
        <v>0</v>
      </c>
      <c r="G12" s="70"/>
      <c r="H12" s="70"/>
      <c r="I12" s="70"/>
      <c r="J12" s="70"/>
      <c r="K12" s="4"/>
      <c r="L12" s="4"/>
      <c r="M12" s="65">
        <f t="shared" ref="M12:M15" si="5">+N12+Q12</f>
        <v>0</v>
      </c>
      <c r="N12" s="65">
        <f t="shared" ref="N12:N15" si="6">+O12+P12</f>
        <v>0</v>
      </c>
      <c r="O12" s="65"/>
      <c r="P12" s="59">
        <v>0</v>
      </c>
      <c r="Q12" s="65">
        <f t="shared" ref="Q12:Q15" si="7">+R12+S12</f>
        <v>0</v>
      </c>
      <c r="R12" s="65"/>
      <c r="S12" s="59">
        <f>+S13+S15+S16</f>
        <v>0</v>
      </c>
    </row>
    <row r="13" spans="1:19" ht="31.5" customHeight="1">
      <c r="A13" s="4">
        <v>2</v>
      </c>
      <c r="B13" s="10" t="s">
        <v>123</v>
      </c>
      <c r="C13" s="65">
        <f>+K13</f>
        <v>0</v>
      </c>
      <c r="D13" s="65">
        <f t="shared" si="2"/>
        <v>0</v>
      </c>
      <c r="E13" s="65"/>
      <c r="F13" s="65">
        <f t="shared" si="4"/>
        <v>0</v>
      </c>
      <c r="G13" s="70"/>
      <c r="H13" s="70"/>
      <c r="I13" s="70"/>
      <c r="J13" s="70"/>
      <c r="K13" s="4"/>
      <c r="L13" s="4"/>
      <c r="M13" s="59">
        <f t="shared" si="5"/>
        <v>0</v>
      </c>
      <c r="N13" s="65">
        <f t="shared" si="6"/>
        <v>0</v>
      </c>
      <c r="O13" s="65"/>
      <c r="P13" s="59">
        <v>0</v>
      </c>
      <c r="Q13" s="65">
        <f t="shared" si="7"/>
        <v>0</v>
      </c>
      <c r="R13" s="65"/>
      <c r="S13" s="59">
        <f>+S15+S16+S17</f>
        <v>0</v>
      </c>
    </row>
    <row r="14" spans="1:19" ht="42.75" customHeight="1">
      <c r="A14" s="68">
        <v>3</v>
      </c>
      <c r="B14" s="10" t="s">
        <v>125</v>
      </c>
      <c r="C14" s="65">
        <f>+K14</f>
        <v>0</v>
      </c>
      <c r="D14" s="65"/>
      <c r="E14" s="65"/>
      <c r="F14" s="65"/>
      <c r="G14" s="70"/>
      <c r="H14" s="70"/>
      <c r="I14" s="70"/>
      <c r="J14" s="70"/>
      <c r="K14" s="68"/>
      <c r="L14" s="68"/>
      <c r="M14" s="59"/>
      <c r="N14" s="65"/>
      <c r="O14" s="65"/>
      <c r="P14" s="59"/>
      <c r="Q14" s="65"/>
      <c r="R14" s="65"/>
      <c r="S14" s="59"/>
    </row>
    <row r="15" spans="1:19" ht="39" customHeight="1">
      <c r="A15" s="4">
        <v>4</v>
      </c>
      <c r="B15" s="10" t="s">
        <v>124</v>
      </c>
      <c r="C15" s="65">
        <f>+K15</f>
        <v>0</v>
      </c>
      <c r="D15" s="65">
        <f t="shared" si="2"/>
        <v>0</v>
      </c>
      <c r="E15" s="65"/>
      <c r="F15" s="65">
        <f t="shared" si="4"/>
        <v>0</v>
      </c>
      <c r="G15" s="70"/>
      <c r="H15" s="70"/>
      <c r="I15" s="70"/>
      <c r="J15" s="70"/>
      <c r="K15" s="4"/>
      <c r="L15" s="4"/>
      <c r="M15" s="59">
        <f t="shared" si="5"/>
        <v>0</v>
      </c>
      <c r="N15" s="65">
        <f t="shared" si="6"/>
        <v>0</v>
      </c>
      <c r="O15" s="65"/>
      <c r="P15" s="59">
        <v>0</v>
      </c>
      <c r="Q15" s="65">
        <f t="shared" si="7"/>
        <v>0</v>
      </c>
      <c r="R15" s="65"/>
      <c r="S15" s="59">
        <f t="shared" ref="S15:S28" si="8">+S16+S17+S18</f>
        <v>0</v>
      </c>
    </row>
    <row r="16" spans="1:19" ht="25.5" hidden="1" customHeight="1">
      <c r="A16" s="12" t="s">
        <v>7</v>
      </c>
      <c r="B16" s="11" t="s">
        <v>36</v>
      </c>
      <c r="C16" s="59">
        <f t="shared" si="1"/>
        <v>0</v>
      </c>
      <c r="D16" s="59">
        <f t="shared" si="2"/>
        <v>0</v>
      </c>
      <c r="E16" s="59">
        <f t="shared" si="3"/>
        <v>0</v>
      </c>
      <c r="F16" s="12"/>
      <c r="G16" s="12"/>
      <c r="H16" s="12"/>
      <c r="I16" s="12"/>
      <c r="J16" s="12"/>
      <c r="K16" s="12"/>
      <c r="L16" s="12"/>
      <c r="M16" s="63">
        <f>SUM(M17:M28)</f>
        <v>0</v>
      </c>
      <c r="N16" s="63">
        <f>SUM(N17:N28)</f>
        <v>0</v>
      </c>
      <c r="O16" s="63">
        <f>SUM(O17:O28)</f>
        <v>0</v>
      </c>
      <c r="P16" s="59">
        <v>0</v>
      </c>
      <c r="Q16" s="63">
        <f>SUM(Q17:Q28)</f>
        <v>0</v>
      </c>
      <c r="R16" s="63">
        <f>SUM(R17:R28)</f>
        <v>0</v>
      </c>
      <c r="S16" s="59">
        <f t="shared" si="8"/>
        <v>0</v>
      </c>
    </row>
    <row r="17" spans="1:19" ht="25.5" hidden="1" customHeight="1">
      <c r="A17" s="4">
        <v>1</v>
      </c>
      <c r="B17" s="10"/>
      <c r="C17" s="81">
        <f>+M17</f>
        <v>0</v>
      </c>
      <c r="D17" s="65">
        <f t="shared" si="2"/>
        <v>0</v>
      </c>
      <c r="E17" s="65">
        <f t="shared" si="3"/>
        <v>0</v>
      </c>
      <c r="F17" s="4"/>
      <c r="G17" s="4"/>
      <c r="H17" s="4"/>
      <c r="I17" s="4"/>
      <c r="J17" s="4"/>
      <c r="K17" s="4"/>
      <c r="L17" s="4"/>
      <c r="M17" s="62">
        <f>+N17+Q17</f>
        <v>0</v>
      </c>
      <c r="N17" s="62">
        <f>+O17+P17</f>
        <v>0</v>
      </c>
      <c r="O17" s="62"/>
      <c r="P17" s="59">
        <v>0</v>
      </c>
      <c r="Q17" s="62">
        <f>+R17+S17</f>
        <v>0</v>
      </c>
      <c r="R17" s="62"/>
      <c r="S17" s="59">
        <f t="shared" si="8"/>
        <v>0</v>
      </c>
    </row>
    <row r="18" spans="1:19" ht="25.5" hidden="1" customHeight="1">
      <c r="A18" s="4">
        <v>2</v>
      </c>
      <c r="B18" s="41"/>
      <c r="C18" s="81">
        <f t="shared" ref="C18:C28" si="9">+M18</f>
        <v>0</v>
      </c>
      <c r="D18" s="65">
        <f t="shared" si="2"/>
        <v>0</v>
      </c>
      <c r="E18" s="65">
        <f t="shared" si="3"/>
        <v>0</v>
      </c>
      <c r="F18" s="4"/>
      <c r="G18" s="4"/>
      <c r="H18" s="4"/>
      <c r="I18" s="4"/>
      <c r="J18" s="4"/>
      <c r="K18" s="4"/>
      <c r="L18" s="4"/>
      <c r="M18" s="62">
        <f t="shared" ref="M18:M28" si="10">+N18+Q18</f>
        <v>0</v>
      </c>
      <c r="N18" s="62">
        <f t="shared" ref="N18:N28" si="11">+O18+P18</f>
        <v>0</v>
      </c>
      <c r="O18" s="62"/>
      <c r="P18" s="59">
        <v>0</v>
      </c>
      <c r="Q18" s="62">
        <f t="shared" ref="Q18:Q28" si="12">+R18+S18</f>
        <v>0</v>
      </c>
      <c r="R18" s="62"/>
      <c r="S18" s="59">
        <f t="shared" si="8"/>
        <v>0</v>
      </c>
    </row>
    <row r="19" spans="1:19" ht="25.5" hidden="1" customHeight="1">
      <c r="A19" s="4">
        <v>3</v>
      </c>
      <c r="B19" s="10"/>
      <c r="C19" s="81">
        <f t="shared" si="9"/>
        <v>0</v>
      </c>
      <c r="D19" s="65">
        <f t="shared" si="2"/>
        <v>0</v>
      </c>
      <c r="E19" s="65">
        <f t="shared" si="3"/>
        <v>0</v>
      </c>
      <c r="F19" s="4"/>
      <c r="G19" s="4"/>
      <c r="H19" s="4"/>
      <c r="I19" s="4"/>
      <c r="J19" s="4"/>
      <c r="K19" s="4"/>
      <c r="L19" s="4"/>
      <c r="M19" s="62">
        <f t="shared" si="10"/>
        <v>0</v>
      </c>
      <c r="N19" s="62">
        <f t="shared" si="11"/>
        <v>0</v>
      </c>
      <c r="O19" s="62"/>
      <c r="P19" s="59">
        <v>0</v>
      </c>
      <c r="Q19" s="62">
        <f t="shared" si="12"/>
        <v>0</v>
      </c>
      <c r="R19" s="62"/>
      <c r="S19" s="59">
        <f t="shared" si="8"/>
        <v>0</v>
      </c>
    </row>
    <row r="20" spans="1:19" ht="25.5" hidden="1" customHeight="1">
      <c r="A20" s="82">
        <v>4</v>
      </c>
      <c r="B20" s="10"/>
      <c r="C20" s="81">
        <f t="shared" si="9"/>
        <v>0</v>
      </c>
      <c r="D20" s="65">
        <f t="shared" si="2"/>
        <v>0</v>
      </c>
      <c r="E20" s="65">
        <f t="shared" si="3"/>
        <v>0</v>
      </c>
      <c r="F20" s="4"/>
      <c r="G20" s="4"/>
      <c r="H20" s="4"/>
      <c r="I20" s="4"/>
      <c r="J20" s="4"/>
      <c r="K20" s="4"/>
      <c r="L20" s="4"/>
      <c r="M20" s="62">
        <f t="shared" si="10"/>
        <v>0</v>
      </c>
      <c r="N20" s="62">
        <f t="shared" si="11"/>
        <v>0</v>
      </c>
      <c r="O20" s="62"/>
      <c r="P20" s="59">
        <v>0</v>
      </c>
      <c r="Q20" s="62">
        <f t="shared" si="12"/>
        <v>0</v>
      </c>
      <c r="R20" s="62"/>
      <c r="S20" s="59">
        <f>+S21+S22+S23</f>
        <v>0</v>
      </c>
    </row>
    <row r="21" spans="1:19" ht="25.5" hidden="1" customHeight="1">
      <c r="A21" s="82">
        <v>5</v>
      </c>
      <c r="B21" s="42"/>
      <c r="C21" s="81">
        <f t="shared" si="9"/>
        <v>0</v>
      </c>
      <c r="D21" s="65">
        <f t="shared" si="2"/>
        <v>0</v>
      </c>
      <c r="E21" s="65">
        <f t="shared" si="3"/>
        <v>0</v>
      </c>
      <c r="F21" s="43"/>
      <c r="G21" s="43"/>
      <c r="H21" s="43"/>
      <c r="I21" s="43"/>
      <c r="J21" s="43"/>
      <c r="K21" s="43"/>
      <c r="L21" s="43"/>
      <c r="M21" s="62">
        <f t="shared" si="10"/>
        <v>0</v>
      </c>
      <c r="N21" s="62">
        <f t="shared" si="11"/>
        <v>0</v>
      </c>
      <c r="O21" s="64"/>
      <c r="P21" s="59">
        <v>0</v>
      </c>
      <c r="Q21" s="62">
        <f t="shared" si="12"/>
        <v>0</v>
      </c>
      <c r="R21" s="62"/>
      <c r="S21" s="59">
        <f>+S22+S23+S24</f>
        <v>0</v>
      </c>
    </row>
    <row r="22" spans="1:19" ht="25.5" hidden="1" customHeight="1">
      <c r="A22" s="82">
        <v>6</v>
      </c>
      <c r="B22" s="42"/>
      <c r="C22" s="81">
        <f t="shared" si="9"/>
        <v>0</v>
      </c>
      <c r="D22" s="65">
        <f t="shared" si="2"/>
        <v>0</v>
      </c>
      <c r="E22" s="65">
        <f t="shared" si="3"/>
        <v>0</v>
      </c>
      <c r="F22" s="43"/>
      <c r="G22" s="43"/>
      <c r="H22" s="43"/>
      <c r="I22" s="43"/>
      <c r="J22" s="43"/>
      <c r="K22" s="43"/>
      <c r="L22" s="43"/>
      <c r="M22" s="62">
        <f t="shared" si="10"/>
        <v>0</v>
      </c>
      <c r="N22" s="62">
        <f t="shared" si="11"/>
        <v>0</v>
      </c>
      <c r="O22" s="64"/>
      <c r="P22" s="59">
        <v>0</v>
      </c>
      <c r="Q22" s="62">
        <f t="shared" si="12"/>
        <v>0</v>
      </c>
      <c r="R22" s="62"/>
      <c r="S22" s="59">
        <f>+S23+S24+S25</f>
        <v>0</v>
      </c>
    </row>
    <row r="23" spans="1:19" ht="25.5" hidden="1" customHeight="1">
      <c r="A23" s="82">
        <v>7</v>
      </c>
      <c r="B23" s="42"/>
      <c r="C23" s="81">
        <f t="shared" si="9"/>
        <v>0</v>
      </c>
      <c r="D23" s="65">
        <f t="shared" si="2"/>
        <v>0</v>
      </c>
      <c r="E23" s="65">
        <f t="shared" si="3"/>
        <v>0</v>
      </c>
      <c r="F23" s="43"/>
      <c r="G23" s="43"/>
      <c r="H23" s="43"/>
      <c r="I23" s="43"/>
      <c r="J23" s="43"/>
      <c r="K23" s="43"/>
      <c r="L23" s="43"/>
      <c r="M23" s="62">
        <f t="shared" si="10"/>
        <v>0</v>
      </c>
      <c r="N23" s="62">
        <f t="shared" si="11"/>
        <v>0</v>
      </c>
      <c r="O23" s="64"/>
      <c r="P23" s="59">
        <v>0</v>
      </c>
      <c r="Q23" s="62">
        <f t="shared" si="12"/>
        <v>0</v>
      </c>
      <c r="R23" s="62"/>
      <c r="S23" s="59">
        <f t="shared" si="8"/>
        <v>0</v>
      </c>
    </row>
    <row r="24" spans="1:19" ht="25.5" hidden="1" customHeight="1">
      <c r="A24" s="82">
        <v>7</v>
      </c>
      <c r="B24" s="42"/>
      <c r="C24" s="81">
        <f t="shared" si="9"/>
        <v>0</v>
      </c>
      <c r="D24" s="65">
        <f t="shared" si="2"/>
        <v>0</v>
      </c>
      <c r="E24" s="65">
        <f t="shared" si="3"/>
        <v>0</v>
      </c>
      <c r="F24" s="43"/>
      <c r="G24" s="43"/>
      <c r="H24" s="43"/>
      <c r="I24" s="43"/>
      <c r="J24" s="43"/>
      <c r="K24" s="43"/>
      <c r="L24" s="43"/>
      <c r="M24" s="62">
        <f t="shared" si="10"/>
        <v>0</v>
      </c>
      <c r="N24" s="62">
        <f t="shared" si="11"/>
        <v>0</v>
      </c>
      <c r="O24" s="64"/>
      <c r="P24" s="59">
        <v>0</v>
      </c>
      <c r="Q24" s="62">
        <f t="shared" si="12"/>
        <v>0</v>
      </c>
      <c r="R24" s="62"/>
      <c r="S24" s="59">
        <f>+S25+S26+S27</f>
        <v>0</v>
      </c>
    </row>
    <row r="25" spans="1:19" ht="25.5" hidden="1" customHeight="1">
      <c r="A25" s="82">
        <v>8</v>
      </c>
      <c r="B25" s="44"/>
      <c r="C25" s="81">
        <f t="shared" si="9"/>
        <v>0</v>
      </c>
      <c r="D25" s="65">
        <f t="shared" si="2"/>
        <v>0</v>
      </c>
      <c r="E25" s="65">
        <f t="shared" si="3"/>
        <v>0</v>
      </c>
      <c r="F25" s="43"/>
      <c r="G25" s="43"/>
      <c r="H25" s="43"/>
      <c r="I25" s="43"/>
      <c r="J25" s="43"/>
      <c r="K25" s="43"/>
      <c r="L25" s="43"/>
      <c r="M25" s="62">
        <f t="shared" si="10"/>
        <v>0</v>
      </c>
      <c r="N25" s="62">
        <f t="shared" si="11"/>
        <v>0</v>
      </c>
      <c r="O25" s="64"/>
      <c r="P25" s="59">
        <v>0</v>
      </c>
      <c r="Q25" s="62">
        <f t="shared" si="12"/>
        <v>0</v>
      </c>
      <c r="R25" s="62"/>
      <c r="S25" s="59">
        <f t="shared" si="8"/>
        <v>0</v>
      </c>
    </row>
    <row r="26" spans="1:19" ht="25.5" hidden="1" customHeight="1">
      <c r="A26" s="82">
        <v>8</v>
      </c>
      <c r="B26" s="42"/>
      <c r="C26" s="81">
        <f t="shared" si="9"/>
        <v>0</v>
      </c>
      <c r="D26" s="65">
        <f t="shared" si="2"/>
        <v>0</v>
      </c>
      <c r="E26" s="65">
        <f t="shared" si="3"/>
        <v>0</v>
      </c>
      <c r="F26" s="43"/>
      <c r="G26" s="43"/>
      <c r="H26" s="43"/>
      <c r="I26" s="43"/>
      <c r="J26" s="43"/>
      <c r="K26" s="43"/>
      <c r="L26" s="43"/>
      <c r="M26" s="62">
        <f t="shared" si="10"/>
        <v>0</v>
      </c>
      <c r="N26" s="62">
        <f t="shared" si="11"/>
        <v>0</v>
      </c>
      <c r="O26" s="64"/>
      <c r="P26" s="59">
        <v>0</v>
      </c>
      <c r="Q26" s="62">
        <f t="shared" si="12"/>
        <v>0</v>
      </c>
      <c r="R26" s="62"/>
      <c r="S26" s="59">
        <f t="shared" si="8"/>
        <v>0</v>
      </c>
    </row>
    <row r="27" spans="1:19" ht="25.5" hidden="1" customHeight="1">
      <c r="A27" s="82">
        <v>9</v>
      </c>
      <c r="B27" s="42"/>
      <c r="C27" s="81">
        <f t="shared" si="9"/>
        <v>0</v>
      </c>
      <c r="D27" s="65">
        <f t="shared" si="2"/>
        <v>0</v>
      </c>
      <c r="E27" s="65">
        <f t="shared" si="3"/>
        <v>0</v>
      </c>
      <c r="F27" s="43"/>
      <c r="G27" s="43"/>
      <c r="H27" s="43"/>
      <c r="I27" s="43"/>
      <c r="J27" s="43"/>
      <c r="K27" s="43"/>
      <c r="L27" s="43"/>
      <c r="M27" s="62">
        <f t="shared" si="10"/>
        <v>0</v>
      </c>
      <c r="N27" s="62">
        <f t="shared" si="11"/>
        <v>0</v>
      </c>
      <c r="O27" s="64"/>
      <c r="P27" s="59">
        <v>0</v>
      </c>
      <c r="Q27" s="62">
        <f t="shared" si="12"/>
        <v>0</v>
      </c>
      <c r="R27" s="62"/>
      <c r="S27" s="59">
        <f>+S28+S29+S30</f>
        <v>0</v>
      </c>
    </row>
    <row r="28" spans="1:19" ht="25.5" hidden="1" customHeight="1">
      <c r="A28" s="82">
        <v>10</v>
      </c>
      <c r="B28" s="42"/>
      <c r="C28" s="81">
        <f t="shared" si="9"/>
        <v>0</v>
      </c>
      <c r="D28" s="65">
        <f t="shared" si="2"/>
        <v>0</v>
      </c>
      <c r="E28" s="65">
        <f t="shared" si="3"/>
        <v>0</v>
      </c>
      <c r="F28" s="43"/>
      <c r="G28" s="43"/>
      <c r="H28" s="43"/>
      <c r="I28" s="43"/>
      <c r="J28" s="43"/>
      <c r="K28" s="43"/>
      <c r="L28" s="43"/>
      <c r="M28" s="62">
        <f t="shared" si="10"/>
        <v>0</v>
      </c>
      <c r="N28" s="62">
        <f t="shared" si="11"/>
        <v>0</v>
      </c>
      <c r="O28" s="64"/>
      <c r="P28" s="59">
        <v>0</v>
      </c>
      <c r="Q28" s="62">
        <f t="shared" si="12"/>
        <v>0</v>
      </c>
      <c r="R28" s="62"/>
      <c r="S28" s="59">
        <f t="shared" si="8"/>
        <v>0</v>
      </c>
    </row>
    <row r="29" spans="1:19" ht="24.75" customHeight="1">
      <c r="P29" s="225" t="s">
        <v>258</v>
      </c>
      <c r="Q29" s="225"/>
      <c r="R29" s="225"/>
      <c r="S29" s="225"/>
    </row>
  </sheetData>
  <mergeCells count="18">
    <mergeCell ref="E7:E8"/>
    <mergeCell ref="F7:F8"/>
    <mergeCell ref="P29:S29"/>
    <mergeCell ref="G7:I7"/>
    <mergeCell ref="Q1:S1"/>
    <mergeCell ref="J7:L7"/>
    <mergeCell ref="M7:M8"/>
    <mergeCell ref="N7:P7"/>
    <mergeCell ref="Q7:S7"/>
    <mergeCell ref="A3:S3"/>
    <mergeCell ref="A4:S4"/>
    <mergeCell ref="A6:A8"/>
    <mergeCell ref="B6:B8"/>
    <mergeCell ref="C6:C8"/>
    <mergeCell ref="D6:E6"/>
    <mergeCell ref="F6:L6"/>
    <mergeCell ref="M6:S6"/>
    <mergeCell ref="D7:D8"/>
  </mergeCell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34"/>
  <sheetViews>
    <sheetView workbookViewId="0">
      <selection activeCell="AD12" sqref="AD12"/>
    </sheetView>
  </sheetViews>
  <sheetFormatPr defaultRowHeight="15"/>
  <cols>
    <col min="1" max="1" width="5.28515625" style="186" customWidth="1"/>
    <col min="2" max="2" width="30.140625" style="186" customWidth="1"/>
    <col min="3" max="3" width="8.42578125" style="186" customWidth="1"/>
    <col min="4" max="4" width="9.140625" style="186"/>
    <col min="5" max="5" width="7.7109375" style="186" customWidth="1"/>
    <col min="6" max="6" width="8.42578125" style="186" customWidth="1"/>
    <col min="7" max="7" width="7.85546875" style="186" customWidth="1"/>
    <col min="8" max="8" width="9.140625" style="186" customWidth="1"/>
    <col min="9" max="9" width="8.85546875" style="186" customWidth="1"/>
    <col min="10" max="10" width="10.28515625" style="186" customWidth="1"/>
    <col min="11" max="11" width="9.140625" style="186" customWidth="1"/>
    <col min="12" max="12" width="8" style="186" customWidth="1"/>
    <col min="13" max="13" width="7.28515625" style="186" customWidth="1"/>
    <col min="14" max="17" width="0" style="186" hidden="1" customWidth="1"/>
    <col min="18" max="25" width="9.140625" style="186" hidden="1" customWidth="1"/>
    <col min="26" max="26" width="6.7109375" style="186" customWidth="1"/>
    <col min="27" max="27" width="5.140625" style="186" customWidth="1"/>
    <col min="28" max="16384" width="9.140625" style="186"/>
  </cols>
  <sheetData>
    <row r="1" spans="1:27" ht="15.75">
      <c r="A1" s="229" t="s">
        <v>256</v>
      </c>
      <c r="J1" s="186" t="s">
        <v>215</v>
      </c>
    </row>
    <row r="2" spans="1:27" ht="16.5">
      <c r="A2" s="142" t="s">
        <v>257</v>
      </c>
    </row>
    <row r="3" spans="1:27" ht="8.25" customHeight="1"/>
    <row r="4" spans="1:27" ht="15.75">
      <c r="A4" s="187" t="s">
        <v>268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</row>
    <row r="5" spans="1:27">
      <c r="A5" s="189" t="str">
        <f>'79'!A4:S4</f>
        <v>(Dự toán trình Hội đồng nhân dân)</v>
      </c>
      <c r="B5" s="188"/>
      <c r="C5" s="188"/>
      <c r="D5" s="188"/>
      <c r="E5" s="188"/>
      <c r="F5" s="188"/>
      <c r="G5" s="191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</row>
    <row r="6" spans="1:27" s="190" customFormat="1" ht="23.25" customHeight="1">
      <c r="A6" s="243" t="s">
        <v>1</v>
      </c>
      <c r="B6" s="243" t="s">
        <v>217</v>
      </c>
      <c r="C6" s="243" t="s">
        <v>218</v>
      </c>
      <c r="D6" s="243" t="s">
        <v>219</v>
      </c>
      <c r="E6" s="243"/>
      <c r="F6" s="243"/>
      <c r="G6" s="243"/>
      <c r="H6" s="243"/>
      <c r="I6" s="244" t="s">
        <v>272</v>
      </c>
      <c r="J6" s="244"/>
      <c r="K6" s="244" t="s">
        <v>273</v>
      </c>
      <c r="L6" s="244"/>
      <c r="M6" s="244"/>
      <c r="N6" s="244" t="s">
        <v>220</v>
      </c>
      <c r="O6" s="244"/>
      <c r="P6" s="244"/>
      <c r="Q6" s="244"/>
      <c r="R6" s="244" t="s">
        <v>221</v>
      </c>
      <c r="S6" s="244"/>
      <c r="T6" s="244"/>
      <c r="U6" s="244" t="s">
        <v>222</v>
      </c>
      <c r="V6" s="244"/>
      <c r="W6" s="244"/>
      <c r="X6" s="244"/>
      <c r="Y6" s="245" t="s">
        <v>223</v>
      </c>
      <c r="Z6" s="245" t="s">
        <v>269</v>
      </c>
      <c r="AA6" s="245" t="s">
        <v>224</v>
      </c>
    </row>
    <row r="7" spans="1:27" s="190" customFormat="1" ht="12.75">
      <c r="A7" s="243"/>
      <c r="B7" s="243"/>
      <c r="C7" s="243"/>
      <c r="D7" s="243"/>
      <c r="E7" s="243"/>
      <c r="F7" s="243"/>
      <c r="G7" s="243"/>
      <c r="H7" s="243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5"/>
      <c r="Z7" s="245"/>
      <c r="AA7" s="245"/>
    </row>
    <row r="8" spans="1:27" s="190" customFormat="1" ht="12.75" customHeight="1">
      <c r="A8" s="243"/>
      <c r="B8" s="243"/>
      <c r="C8" s="243"/>
      <c r="D8" s="243" t="s">
        <v>225</v>
      </c>
      <c r="E8" s="243" t="s">
        <v>226</v>
      </c>
      <c r="F8" s="244" t="s">
        <v>227</v>
      </c>
      <c r="G8" s="244"/>
      <c r="H8" s="244"/>
      <c r="I8" s="244" t="s">
        <v>79</v>
      </c>
      <c r="J8" s="244" t="s">
        <v>228</v>
      </c>
      <c r="K8" s="244" t="s">
        <v>229</v>
      </c>
      <c r="L8" s="244" t="s">
        <v>166</v>
      </c>
      <c r="M8" s="244"/>
      <c r="N8" s="244"/>
      <c r="O8" s="244"/>
      <c r="P8" s="244"/>
      <c r="Q8" s="244"/>
      <c r="R8" s="244" t="s">
        <v>230</v>
      </c>
      <c r="S8" s="244"/>
      <c r="T8" s="244"/>
      <c r="U8" s="244"/>
      <c r="V8" s="244"/>
      <c r="W8" s="244"/>
      <c r="X8" s="244"/>
      <c r="Y8" s="245"/>
      <c r="Z8" s="245"/>
      <c r="AA8" s="245"/>
    </row>
    <row r="9" spans="1:27" s="190" customFormat="1" ht="12.75" customHeight="1">
      <c r="A9" s="243"/>
      <c r="B9" s="243"/>
      <c r="C9" s="243"/>
      <c r="D9" s="243"/>
      <c r="E9" s="243"/>
      <c r="F9" s="244" t="s">
        <v>229</v>
      </c>
      <c r="G9" s="244" t="s">
        <v>230</v>
      </c>
      <c r="H9" s="244"/>
      <c r="I9" s="244"/>
      <c r="J9" s="244"/>
      <c r="K9" s="244"/>
      <c r="L9" s="244" t="s">
        <v>231</v>
      </c>
      <c r="M9" s="244" t="s">
        <v>232</v>
      </c>
      <c r="N9" s="244"/>
      <c r="O9" s="244"/>
      <c r="P9" s="244"/>
      <c r="Q9" s="244"/>
      <c r="R9" s="244" t="s">
        <v>79</v>
      </c>
      <c r="S9" s="244" t="s">
        <v>230</v>
      </c>
      <c r="T9" s="244"/>
      <c r="U9" s="244"/>
      <c r="V9" s="244"/>
      <c r="W9" s="244"/>
      <c r="X9" s="244"/>
      <c r="Y9" s="245"/>
      <c r="Z9" s="245"/>
      <c r="AA9" s="245"/>
    </row>
    <row r="10" spans="1:27" s="190" customFormat="1" ht="12.75" customHeight="1">
      <c r="A10" s="243"/>
      <c r="B10" s="243"/>
      <c r="C10" s="243"/>
      <c r="D10" s="243"/>
      <c r="E10" s="243"/>
      <c r="F10" s="244"/>
      <c r="G10" s="244" t="s">
        <v>231</v>
      </c>
      <c r="H10" s="244" t="s">
        <v>232</v>
      </c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 t="s">
        <v>233</v>
      </c>
      <c r="T10" s="244" t="s">
        <v>38</v>
      </c>
      <c r="U10" s="244"/>
      <c r="V10" s="244"/>
      <c r="W10" s="244"/>
      <c r="X10" s="244"/>
      <c r="Y10" s="245"/>
      <c r="Z10" s="245"/>
      <c r="AA10" s="245"/>
    </row>
    <row r="11" spans="1:27" s="190" customFormat="1" ht="38.25" customHeight="1">
      <c r="A11" s="243"/>
      <c r="B11" s="243"/>
      <c r="C11" s="243"/>
      <c r="D11" s="243"/>
      <c r="E11" s="243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5"/>
      <c r="Z11" s="245"/>
      <c r="AA11" s="245"/>
    </row>
    <row r="12" spans="1:27">
      <c r="A12" s="246"/>
      <c r="B12" s="247" t="s">
        <v>234</v>
      </c>
      <c r="C12" s="248"/>
      <c r="D12" s="249"/>
      <c r="E12" s="249"/>
      <c r="F12" s="250">
        <f t="shared" ref="F12:Z12" si="0">F14+F17+F22+F26+F31+F28+F33</f>
        <v>134262.26199999999</v>
      </c>
      <c r="G12" s="250">
        <f t="shared" si="0"/>
        <v>102201.795</v>
      </c>
      <c r="H12" s="250">
        <f t="shared" si="0"/>
        <v>32060.466999999997</v>
      </c>
      <c r="I12" s="250">
        <f t="shared" si="0"/>
        <v>21539.074000000001</v>
      </c>
      <c r="J12" s="250">
        <f t="shared" si="0"/>
        <v>0</v>
      </c>
      <c r="K12" s="250">
        <f t="shared" si="0"/>
        <v>22459.197</v>
      </c>
      <c r="L12" s="250">
        <f t="shared" si="0"/>
        <v>14572.197</v>
      </c>
      <c r="M12" s="250">
        <f t="shared" si="0"/>
        <v>7887</v>
      </c>
      <c r="N12" s="250">
        <f t="shared" si="0"/>
        <v>0</v>
      </c>
      <c r="O12" s="250">
        <f t="shared" si="0"/>
        <v>0</v>
      </c>
      <c r="P12" s="250">
        <f t="shared" si="0"/>
        <v>0</v>
      </c>
      <c r="Q12" s="250">
        <f t="shared" si="0"/>
        <v>0</v>
      </c>
      <c r="R12" s="250">
        <f t="shared" si="0"/>
        <v>0</v>
      </c>
      <c r="S12" s="250">
        <f t="shared" si="0"/>
        <v>0</v>
      </c>
      <c r="T12" s="250">
        <f t="shared" si="0"/>
        <v>0</v>
      </c>
      <c r="U12" s="250">
        <f t="shared" si="0"/>
        <v>0</v>
      </c>
      <c r="V12" s="250">
        <f t="shared" si="0"/>
        <v>0</v>
      </c>
      <c r="W12" s="250">
        <f t="shared" si="0"/>
        <v>0</v>
      </c>
      <c r="X12" s="250">
        <f t="shared" si="0"/>
        <v>0</v>
      </c>
      <c r="Y12" s="250">
        <f t="shared" si="0"/>
        <v>0</v>
      </c>
      <c r="Z12" s="250">
        <f t="shared" si="0"/>
        <v>37450</v>
      </c>
      <c r="AA12" s="251"/>
    </row>
    <row r="13" spans="1:27" ht="38.25">
      <c r="A13" s="246" t="s">
        <v>235</v>
      </c>
      <c r="B13" s="252" t="s">
        <v>274</v>
      </c>
      <c r="C13" s="248"/>
      <c r="D13" s="249"/>
      <c r="E13" s="249"/>
      <c r="F13" s="250">
        <v>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  <c r="N13" s="250">
        <v>0</v>
      </c>
      <c r="O13" s="250">
        <v>0</v>
      </c>
      <c r="P13" s="250">
        <v>0</v>
      </c>
      <c r="Q13" s="250">
        <v>0</v>
      </c>
      <c r="R13" s="250">
        <v>0</v>
      </c>
      <c r="S13" s="250">
        <v>0</v>
      </c>
      <c r="T13" s="250">
        <v>0</v>
      </c>
      <c r="U13" s="250">
        <v>0</v>
      </c>
      <c r="V13" s="250">
        <v>0</v>
      </c>
      <c r="W13" s="250">
        <v>0</v>
      </c>
      <c r="X13" s="250">
        <v>0</v>
      </c>
      <c r="Y13" s="253"/>
      <c r="Z13" s="253"/>
      <c r="AA13" s="251"/>
    </row>
    <row r="14" spans="1:27">
      <c r="A14" s="246" t="s">
        <v>5</v>
      </c>
      <c r="B14" s="252" t="s">
        <v>236</v>
      </c>
      <c r="C14" s="248"/>
      <c r="D14" s="249"/>
      <c r="E14" s="249"/>
      <c r="F14" s="250">
        <f t="shared" ref="F14:Z14" si="1">SUM(F15:F16)</f>
        <v>18201.794999999998</v>
      </c>
      <c r="G14" s="250">
        <f t="shared" si="1"/>
        <v>18201.794999999998</v>
      </c>
      <c r="H14" s="250">
        <f t="shared" si="1"/>
        <v>0</v>
      </c>
      <c r="I14" s="250">
        <f t="shared" si="1"/>
        <v>15072.197</v>
      </c>
      <c r="J14" s="250">
        <f t="shared" si="1"/>
        <v>0</v>
      </c>
      <c r="K14" s="250">
        <f t="shared" si="1"/>
        <v>15072.197</v>
      </c>
      <c r="L14" s="250">
        <f t="shared" si="1"/>
        <v>14572.197</v>
      </c>
      <c r="M14" s="250">
        <f t="shared" si="1"/>
        <v>500</v>
      </c>
      <c r="N14" s="250">
        <f t="shared" si="1"/>
        <v>0</v>
      </c>
      <c r="O14" s="250">
        <f t="shared" si="1"/>
        <v>0</v>
      </c>
      <c r="P14" s="250">
        <f t="shared" si="1"/>
        <v>0</v>
      </c>
      <c r="Q14" s="250">
        <f t="shared" si="1"/>
        <v>0</v>
      </c>
      <c r="R14" s="250">
        <f t="shared" si="1"/>
        <v>0</v>
      </c>
      <c r="S14" s="250">
        <f t="shared" si="1"/>
        <v>0</v>
      </c>
      <c r="T14" s="250">
        <f t="shared" si="1"/>
        <v>0</v>
      </c>
      <c r="U14" s="250">
        <f t="shared" si="1"/>
        <v>0</v>
      </c>
      <c r="V14" s="250">
        <f t="shared" si="1"/>
        <v>0</v>
      </c>
      <c r="W14" s="250">
        <f t="shared" si="1"/>
        <v>0</v>
      </c>
      <c r="X14" s="250">
        <f t="shared" si="1"/>
        <v>0</v>
      </c>
      <c r="Y14" s="250">
        <f t="shared" si="1"/>
        <v>0</v>
      </c>
      <c r="Z14" s="250">
        <f t="shared" si="1"/>
        <v>306</v>
      </c>
      <c r="AA14" s="251"/>
    </row>
    <row r="15" spans="1:27" ht="34.5">
      <c r="A15" s="254"/>
      <c r="B15" s="255" t="s">
        <v>275</v>
      </c>
      <c r="C15" s="256" t="s">
        <v>242</v>
      </c>
      <c r="D15" s="257" t="s">
        <v>276</v>
      </c>
      <c r="E15" s="256" t="s">
        <v>277</v>
      </c>
      <c r="F15" s="258">
        <v>18201.794999999998</v>
      </c>
      <c r="G15" s="259">
        <f>F15</f>
        <v>18201.794999999998</v>
      </c>
      <c r="H15" s="259"/>
      <c r="I15" s="260">
        <v>15072.197</v>
      </c>
      <c r="J15" s="260"/>
      <c r="K15" s="260">
        <f>I15</f>
        <v>15072.197</v>
      </c>
      <c r="L15" s="260">
        <f>K15-M15</f>
        <v>14572.197</v>
      </c>
      <c r="M15" s="260">
        <v>500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1"/>
      <c r="Z15" s="261">
        <v>306</v>
      </c>
      <c r="AA15" s="262"/>
    </row>
    <row r="16" spans="1:27">
      <c r="A16" s="254"/>
      <c r="B16" s="263"/>
      <c r="C16" s="256"/>
      <c r="D16" s="264"/>
      <c r="E16" s="256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1"/>
      <c r="Z16" s="261"/>
      <c r="AA16" s="262"/>
    </row>
    <row r="17" spans="1:27">
      <c r="A17" s="246" t="s">
        <v>7</v>
      </c>
      <c r="B17" s="252" t="s">
        <v>239</v>
      </c>
      <c r="C17" s="265"/>
      <c r="D17" s="247"/>
      <c r="E17" s="265"/>
      <c r="F17" s="250">
        <f t="shared" ref="F17:Z17" si="2">SUM(F18:F21)</f>
        <v>15434.476999999999</v>
      </c>
      <c r="G17" s="250">
        <f t="shared" si="2"/>
        <v>0</v>
      </c>
      <c r="H17" s="250">
        <f t="shared" si="2"/>
        <v>15434.476999999999</v>
      </c>
      <c r="I17" s="250">
        <f t="shared" si="2"/>
        <v>6466.8770000000004</v>
      </c>
      <c r="J17" s="250">
        <f t="shared" si="2"/>
        <v>0</v>
      </c>
      <c r="K17" s="250">
        <f t="shared" si="2"/>
        <v>7387</v>
      </c>
      <c r="L17" s="250">
        <f t="shared" si="2"/>
        <v>0</v>
      </c>
      <c r="M17" s="250">
        <f t="shared" si="2"/>
        <v>7387</v>
      </c>
      <c r="N17" s="250">
        <f t="shared" si="2"/>
        <v>0</v>
      </c>
      <c r="O17" s="250">
        <f t="shared" si="2"/>
        <v>0</v>
      </c>
      <c r="P17" s="250">
        <f t="shared" si="2"/>
        <v>0</v>
      </c>
      <c r="Q17" s="250">
        <f t="shared" si="2"/>
        <v>0</v>
      </c>
      <c r="R17" s="250">
        <f t="shared" si="2"/>
        <v>0</v>
      </c>
      <c r="S17" s="250">
        <f t="shared" si="2"/>
        <v>0</v>
      </c>
      <c r="T17" s="250">
        <f t="shared" si="2"/>
        <v>0</v>
      </c>
      <c r="U17" s="250">
        <f t="shared" si="2"/>
        <v>0</v>
      </c>
      <c r="V17" s="250">
        <f t="shared" si="2"/>
        <v>0</v>
      </c>
      <c r="W17" s="250">
        <f t="shared" si="2"/>
        <v>0</v>
      </c>
      <c r="X17" s="250">
        <f t="shared" si="2"/>
        <v>0</v>
      </c>
      <c r="Y17" s="250">
        <f t="shared" si="2"/>
        <v>0</v>
      </c>
      <c r="Z17" s="250">
        <f t="shared" si="2"/>
        <v>7150</v>
      </c>
      <c r="AA17" s="251"/>
    </row>
    <row r="18" spans="1:27" ht="34.5">
      <c r="A18" s="254"/>
      <c r="B18" s="263" t="s">
        <v>278</v>
      </c>
      <c r="C18" s="256" t="s">
        <v>242</v>
      </c>
      <c r="D18" s="257" t="s">
        <v>279</v>
      </c>
      <c r="E18" s="266" t="s">
        <v>241</v>
      </c>
      <c r="F18" s="267">
        <v>4983.2250000000004</v>
      </c>
      <c r="G18" s="260"/>
      <c r="H18" s="260">
        <f>F18</f>
        <v>4983.2250000000004</v>
      </c>
      <c r="I18" s="260">
        <v>4816.8410000000003</v>
      </c>
      <c r="J18" s="260"/>
      <c r="K18" s="260">
        <v>4500</v>
      </c>
      <c r="L18" s="260"/>
      <c r="M18" s="260">
        <f>K18</f>
        <v>4500</v>
      </c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1"/>
      <c r="Z18" s="261">
        <v>350</v>
      </c>
      <c r="AA18" s="262"/>
    </row>
    <row r="19" spans="1:27" ht="25.5">
      <c r="A19" s="254"/>
      <c r="B19" s="268" t="s">
        <v>280</v>
      </c>
      <c r="C19" s="256" t="s">
        <v>242</v>
      </c>
      <c r="D19" s="266" t="s">
        <v>281</v>
      </c>
      <c r="E19" s="266" t="s">
        <v>241</v>
      </c>
      <c r="F19" s="260">
        <v>1609.335</v>
      </c>
      <c r="G19" s="260"/>
      <c r="H19" s="260">
        <f>F19</f>
        <v>1609.335</v>
      </c>
      <c r="I19" s="260">
        <f>1434.331</f>
        <v>1434.3309999999999</v>
      </c>
      <c r="J19" s="260"/>
      <c r="K19" s="260">
        <v>1000</v>
      </c>
      <c r="L19" s="260"/>
      <c r="M19" s="260">
        <f>K19</f>
        <v>1000</v>
      </c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1"/>
      <c r="Z19" s="261">
        <v>300</v>
      </c>
      <c r="AA19" s="264"/>
    </row>
    <row r="20" spans="1:27" ht="25.5">
      <c r="A20" s="254"/>
      <c r="B20" s="268" t="s">
        <v>282</v>
      </c>
      <c r="C20" s="256" t="s">
        <v>242</v>
      </c>
      <c r="D20" s="266" t="s">
        <v>283</v>
      </c>
      <c r="E20" s="266" t="s">
        <v>241</v>
      </c>
      <c r="F20" s="269">
        <v>8841.9169999999995</v>
      </c>
      <c r="G20" s="260"/>
      <c r="H20" s="260">
        <f>F20</f>
        <v>8841.9169999999995</v>
      </c>
      <c r="I20" s="260">
        <v>215.70500000000001</v>
      </c>
      <c r="J20" s="260"/>
      <c r="K20" s="260">
        <f>1887</f>
        <v>1887</v>
      </c>
      <c r="L20" s="260"/>
      <c r="M20" s="260">
        <f>K20</f>
        <v>1887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1"/>
      <c r="Z20" s="261">
        <v>3000</v>
      </c>
      <c r="AA20" s="262"/>
    </row>
    <row r="21" spans="1:27" ht="25.5">
      <c r="A21" s="254"/>
      <c r="B21" s="268" t="s">
        <v>245</v>
      </c>
      <c r="C21" s="256" t="s">
        <v>242</v>
      </c>
      <c r="D21" s="266"/>
      <c r="E21" s="266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1"/>
      <c r="Z21" s="261">
        <v>3500</v>
      </c>
      <c r="AA21" s="262"/>
    </row>
    <row r="22" spans="1:27">
      <c r="A22" s="270" t="s">
        <v>11</v>
      </c>
      <c r="B22" s="271" t="s">
        <v>244</v>
      </c>
      <c r="C22" s="272"/>
      <c r="D22" s="272"/>
      <c r="E22" s="272"/>
      <c r="F22" s="273">
        <f t="shared" ref="F22:Z22" si="3">SUM(F23:F25)</f>
        <v>11125.99</v>
      </c>
      <c r="G22" s="273">
        <f t="shared" si="3"/>
        <v>0</v>
      </c>
      <c r="H22" s="273">
        <f t="shared" si="3"/>
        <v>11125.99</v>
      </c>
      <c r="I22" s="273">
        <f t="shared" si="3"/>
        <v>0</v>
      </c>
      <c r="J22" s="273">
        <f t="shared" si="3"/>
        <v>0</v>
      </c>
      <c r="K22" s="273">
        <f t="shared" si="3"/>
        <v>0</v>
      </c>
      <c r="L22" s="273">
        <f t="shared" si="3"/>
        <v>0</v>
      </c>
      <c r="M22" s="273">
        <f t="shared" si="3"/>
        <v>0</v>
      </c>
      <c r="N22" s="273">
        <f t="shared" si="3"/>
        <v>0</v>
      </c>
      <c r="O22" s="273">
        <f t="shared" si="3"/>
        <v>0</v>
      </c>
      <c r="P22" s="273">
        <f t="shared" si="3"/>
        <v>0</v>
      </c>
      <c r="Q22" s="273">
        <f t="shared" si="3"/>
        <v>0</v>
      </c>
      <c r="R22" s="273">
        <f t="shared" si="3"/>
        <v>0</v>
      </c>
      <c r="S22" s="273">
        <f t="shared" si="3"/>
        <v>0</v>
      </c>
      <c r="T22" s="273">
        <f t="shared" si="3"/>
        <v>0</v>
      </c>
      <c r="U22" s="273">
        <f t="shared" si="3"/>
        <v>0</v>
      </c>
      <c r="V22" s="273">
        <f t="shared" si="3"/>
        <v>0</v>
      </c>
      <c r="W22" s="273">
        <f t="shared" si="3"/>
        <v>0</v>
      </c>
      <c r="X22" s="273">
        <f t="shared" si="3"/>
        <v>0</v>
      </c>
      <c r="Y22" s="273">
        <f t="shared" si="3"/>
        <v>0</v>
      </c>
      <c r="Z22" s="273">
        <f t="shared" si="3"/>
        <v>11182</v>
      </c>
      <c r="AA22" s="274"/>
    </row>
    <row r="23" spans="1:27" ht="25.5">
      <c r="A23" s="275"/>
      <c r="B23" s="268" t="s">
        <v>243</v>
      </c>
      <c r="C23" s="256" t="s">
        <v>242</v>
      </c>
      <c r="D23" s="276" t="s">
        <v>284</v>
      </c>
      <c r="E23" s="266" t="s">
        <v>241</v>
      </c>
      <c r="F23" s="277">
        <v>11125.99</v>
      </c>
      <c r="G23" s="267"/>
      <c r="H23" s="267">
        <f>F23</f>
        <v>11125.99</v>
      </c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78"/>
      <c r="Z23" s="278">
        <v>3000</v>
      </c>
      <c r="AA23" s="274"/>
    </row>
    <row r="24" spans="1:27" ht="25.5">
      <c r="A24" s="275"/>
      <c r="B24" s="279" t="s">
        <v>285</v>
      </c>
      <c r="C24" s="256" t="s">
        <v>242</v>
      </c>
      <c r="D24" s="276"/>
      <c r="E24" s="280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78"/>
      <c r="Z24" s="278">
        <v>5182</v>
      </c>
      <c r="AA24" s="274"/>
    </row>
    <row r="25" spans="1:27" ht="38.25">
      <c r="A25" s="275"/>
      <c r="B25" s="255" t="s">
        <v>286</v>
      </c>
      <c r="C25" s="256" t="s">
        <v>242</v>
      </c>
      <c r="D25" s="276"/>
      <c r="E25" s="280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78"/>
      <c r="Z25" s="278">
        <v>3000</v>
      </c>
      <c r="AA25" s="274"/>
    </row>
    <row r="26" spans="1:27">
      <c r="A26" s="270" t="s">
        <v>13</v>
      </c>
      <c r="B26" s="271" t="s">
        <v>246</v>
      </c>
      <c r="C26" s="272"/>
      <c r="D26" s="272"/>
      <c r="E26" s="272"/>
      <c r="F26" s="273">
        <f t="shared" ref="F26:Z26" si="4">SUM(F27:F27)</f>
        <v>0</v>
      </c>
      <c r="G26" s="273">
        <f t="shared" si="4"/>
        <v>0</v>
      </c>
      <c r="H26" s="273">
        <f t="shared" si="4"/>
        <v>0</v>
      </c>
      <c r="I26" s="273">
        <f t="shared" si="4"/>
        <v>0</v>
      </c>
      <c r="J26" s="273">
        <f t="shared" si="4"/>
        <v>0</v>
      </c>
      <c r="K26" s="273">
        <f t="shared" si="4"/>
        <v>0</v>
      </c>
      <c r="L26" s="273">
        <f t="shared" si="4"/>
        <v>0</v>
      </c>
      <c r="M26" s="273">
        <f t="shared" si="4"/>
        <v>0</v>
      </c>
      <c r="N26" s="273">
        <f t="shared" si="4"/>
        <v>0</v>
      </c>
      <c r="O26" s="273">
        <f t="shared" si="4"/>
        <v>0</v>
      </c>
      <c r="P26" s="273">
        <f t="shared" si="4"/>
        <v>0</v>
      </c>
      <c r="Q26" s="273">
        <f t="shared" si="4"/>
        <v>0</v>
      </c>
      <c r="R26" s="273">
        <f t="shared" si="4"/>
        <v>0</v>
      </c>
      <c r="S26" s="273">
        <f t="shared" si="4"/>
        <v>0</v>
      </c>
      <c r="T26" s="273">
        <f t="shared" si="4"/>
        <v>0</v>
      </c>
      <c r="U26" s="273">
        <f t="shared" si="4"/>
        <v>0</v>
      </c>
      <c r="V26" s="273">
        <f t="shared" si="4"/>
        <v>0</v>
      </c>
      <c r="W26" s="273">
        <f t="shared" si="4"/>
        <v>0</v>
      </c>
      <c r="X26" s="273">
        <f t="shared" si="4"/>
        <v>0</v>
      </c>
      <c r="Y26" s="273">
        <f t="shared" si="4"/>
        <v>0</v>
      </c>
      <c r="Z26" s="273">
        <f t="shared" si="4"/>
        <v>0</v>
      </c>
      <c r="AA26" s="282"/>
    </row>
    <row r="27" spans="1:27">
      <c r="A27" s="275"/>
      <c r="B27" s="268"/>
      <c r="C27" s="276"/>
      <c r="D27" s="276"/>
      <c r="E27" s="280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78"/>
      <c r="Z27" s="278"/>
      <c r="AA27" s="274"/>
    </row>
    <row r="28" spans="1:27">
      <c r="A28" s="270" t="s">
        <v>59</v>
      </c>
      <c r="B28" s="271" t="s">
        <v>247</v>
      </c>
      <c r="C28" s="272"/>
      <c r="D28" s="272"/>
      <c r="E28" s="249"/>
      <c r="F28" s="283">
        <f t="shared" ref="F28:Y28" si="5">SUM(F29:F30)</f>
        <v>89500</v>
      </c>
      <c r="G28" s="283">
        <f t="shared" si="5"/>
        <v>84000</v>
      </c>
      <c r="H28" s="283">
        <f t="shared" si="5"/>
        <v>5500</v>
      </c>
      <c r="I28" s="283">
        <f t="shared" si="5"/>
        <v>0</v>
      </c>
      <c r="J28" s="283">
        <f t="shared" si="5"/>
        <v>0</v>
      </c>
      <c r="K28" s="283">
        <f t="shared" si="5"/>
        <v>0</v>
      </c>
      <c r="L28" s="283">
        <f t="shared" si="5"/>
        <v>0</v>
      </c>
      <c r="M28" s="283">
        <f t="shared" si="5"/>
        <v>0</v>
      </c>
      <c r="N28" s="283">
        <f t="shared" si="5"/>
        <v>0</v>
      </c>
      <c r="O28" s="283">
        <f t="shared" si="5"/>
        <v>0</v>
      </c>
      <c r="P28" s="283">
        <f t="shared" si="5"/>
        <v>0</v>
      </c>
      <c r="Q28" s="283">
        <f t="shared" si="5"/>
        <v>0</v>
      </c>
      <c r="R28" s="283">
        <f t="shared" si="5"/>
        <v>0</v>
      </c>
      <c r="S28" s="283">
        <f t="shared" si="5"/>
        <v>0</v>
      </c>
      <c r="T28" s="283">
        <f t="shared" si="5"/>
        <v>0</v>
      </c>
      <c r="U28" s="283">
        <f t="shared" si="5"/>
        <v>0</v>
      </c>
      <c r="V28" s="283">
        <f t="shared" si="5"/>
        <v>0</v>
      </c>
      <c r="W28" s="283">
        <f t="shared" si="5"/>
        <v>0</v>
      </c>
      <c r="X28" s="283">
        <f t="shared" si="5"/>
        <v>0</v>
      </c>
      <c r="Y28" s="283">
        <f t="shared" si="5"/>
        <v>0</v>
      </c>
      <c r="Z28" s="283">
        <f>SUM(Z29:Z30)</f>
        <v>15312</v>
      </c>
      <c r="AA28" s="282"/>
    </row>
    <row r="29" spans="1:27" ht="30">
      <c r="A29" s="275" t="s">
        <v>235</v>
      </c>
      <c r="B29" s="284" t="s">
        <v>248</v>
      </c>
      <c r="C29" s="276" t="s">
        <v>237</v>
      </c>
      <c r="D29" s="264" t="s">
        <v>249</v>
      </c>
      <c r="E29" s="280" t="s">
        <v>240</v>
      </c>
      <c r="F29" s="285">
        <v>49500</v>
      </c>
      <c r="G29" s="285">
        <f>48000</f>
        <v>48000</v>
      </c>
      <c r="H29" s="285">
        <v>1500</v>
      </c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78"/>
      <c r="Z29" s="278">
        <v>6987</v>
      </c>
      <c r="AA29" s="274"/>
    </row>
    <row r="30" spans="1:27" ht="45">
      <c r="A30" s="275" t="s">
        <v>238</v>
      </c>
      <c r="B30" s="284" t="s">
        <v>250</v>
      </c>
      <c r="C30" s="276" t="s">
        <v>237</v>
      </c>
      <c r="D30" s="276"/>
      <c r="E30" s="280" t="s">
        <v>241</v>
      </c>
      <c r="F30" s="281">
        <v>40000</v>
      </c>
      <c r="G30" s="281">
        <v>36000</v>
      </c>
      <c r="H30" s="281">
        <v>4000</v>
      </c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78"/>
      <c r="Z30" s="278">
        <v>8325</v>
      </c>
      <c r="AA30" s="274"/>
    </row>
    <row r="31" spans="1:27" ht="38.25">
      <c r="A31" s="270" t="s">
        <v>251</v>
      </c>
      <c r="B31" s="271" t="s">
        <v>287</v>
      </c>
      <c r="C31" s="272"/>
      <c r="D31" s="272"/>
      <c r="E31" s="280" t="s">
        <v>241</v>
      </c>
      <c r="F31" s="286">
        <f t="shared" ref="F31:Y31" si="6">SUM(F32)</f>
        <v>0</v>
      </c>
      <c r="G31" s="286">
        <f t="shared" si="6"/>
        <v>0</v>
      </c>
      <c r="H31" s="286">
        <f t="shared" si="6"/>
        <v>0</v>
      </c>
      <c r="I31" s="286">
        <f t="shared" si="6"/>
        <v>0</v>
      </c>
      <c r="J31" s="286">
        <f t="shared" si="6"/>
        <v>0</v>
      </c>
      <c r="K31" s="286">
        <f t="shared" si="6"/>
        <v>0</v>
      </c>
      <c r="L31" s="286">
        <f t="shared" si="6"/>
        <v>0</v>
      </c>
      <c r="M31" s="286">
        <f t="shared" si="6"/>
        <v>0</v>
      </c>
      <c r="N31" s="286">
        <f t="shared" si="6"/>
        <v>0</v>
      </c>
      <c r="O31" s="286">
        <f t="shared" si="6"/>
        <v>0</v>
      </c>
      <c r="P31" s="286">
        <f t="shared" si="6"/>
        <v>0</v>
      </c>
      <c r="Q31" s="286">
        <f t="shared" si="6"/>
        <v>0</v>
      </c>
      <c r="R31" s="286">
        <f t="shared" si="6"/>
        <v>0</v>
      </c>
      <c r="S31" s="286">
        <f t="shared" si="6"/>
        <v>0</v>
      </c>
      <c r="T31" s="286">
        <f t="shared" si="6"/>
        <v>0</v>
      </c>
      <c r="U31" s="286">
        <f t="shared" si="6"/>
        <v>0</v>
      </c>
      <c r="V31" s="286">
        <f t="shared" si="6"/>
        <v>0</v>
      </c>
      <c r="W31" s="286">
        <f t="shared" si="6"/>
        <v>0</v>
      </c>
      <c r="X31" s="286">
        <f t="shared" si="6"/>
        <v>0</v>
      </c>
      <c r="Y31" s="286">
        <f t="shared" si="6"/>
        <v>0</v>
      </c>
      <c r="Z31" s="286">
        <f>SUM(Z32)</f>
        <v>3500</v>
      </c>
      <c r="AA31" s="282"/>
    </row>
    <row r="32" spans="1:27" ht="25.5">
      <c r="A32" s="270"/>
      <c r="B32" s="255" t="s">
        <v>288</v>
      </c>
      <c r="C32" s="256" t="s">
        <v>242</v>
      </c>
      <c r="D32" s="272"/>
      <c r="E32" s="280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86"/>
      <c r="Z32" s="287">
        <v>3500</v>
      </c>
      <c r="AA32" s="282"/>
    </row>
    <row r="33" spans="1:27" ht="25.5">
      <c r="A33" s="270" t="s">
        <v>251</v>
      </c>
      <c r="B33" s="271" t="s">
        <v>252</v>
      </c>
      <c r="C33" s="272" t="s">
        <v>237</v>
      </c>
      <c r="D33" s="272"/>
      <c r="E33" s="280" t="s">
        <v>241</v>
      </c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86"/>
      <c r="Z33" s="288"/>
      <c r="AA33" s="282"/>
    </row>
    <row r="34" spans="1:27" ht="21.75" customHeight="1">
      <c r="A34" s="289"/>
      <c r="B34" s="290"/>
      <c r="C34" s="291"/>
      <c r="D34" s="291"/>
      <c r="E34" s="291"/>
      <c r="F34" s="292"/>
      <c r="G34" s="292"/>
      <c r="H34" s="292"/>
      <c r="I34" s="292"/>
      <c r="J34" s="292"/>
      <c r="K34" s="293" t="s">
        <v>258</v>
      </c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</row>
  </sheetData>
  <mergeCells count="31">
    <mergeCell ref="A6:A11"/>
    <mergeCell ref="B6:B11"/>
    <mergeCell ref="C6:C11"/>
    <mergeCell ref="D6:H7"/>
    <mergeCell ref="I6:J7"/>
    <mergeCell ref="D8:D11"/>
    <mergeCell ref="E8:E11"/>
    <mergeCell ref="F8:H8"/>
    <mergeCell ref="I8:I11"/>
    <mergeCell ref="F9:F11"/>
    <mergeCell ref="G9:H9"/>
    <mergeCell ref="L9:L11"/>
    <mergeCell ref="M9:M11"/>
    <mergeCell ref="R9:R11"/>
    <mergeCell ref="N6:Q11"/>
    <mergeCell ref="R6:T7"/>
    <mergeCell ref="K6:M7"/>
    <mergeCell ref="G10:G11"/>
    <mergeCell ref="H10:H11"/>
    <mergeCell ref="S10:S11"/>
    <mergeCell ref="T10:T11"/>
    <mergeCell ref="J8:J11"/>
    <mergeCell ref="K8:K11"/>
    <mergeCell ref="L8:M8"/>
    <mergeCell ref="R8:T8"/>
    <mergeCell ref="S9:T9"/>
    <mergeCell ref="U6:X11"/>
    <mergeCell ref="Y6:Y11"/>
    <mergeCell ref="Z6:Z11"/>
    <mergeCell ref="AA6:AA11"/>
    <mergeCell ref="K34:AA34"/>
  </mergeCells>
  <pageMargins left="0.31" right="0.24" top="0.49" bottom="0.4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J41"/>
  <sheetViews>
    <sheetView workbookViewId="0">
      <selection sqref="A1:A2"/>
    </sheetView>
  </sheetViews>
  <sheetFormatPr defaultRowHeight="12.75"/>
  <cols>
    <col min="1" max="1" width="7.5703125" style="139" customWidth="1"/>
    <col min="2" max="2" width="42.5703125" style="139" customWidth="1"/>
    <col min="3" max="4" width="11" style="139" customWidth="1"/>
    <col min="5" max="5" width="9.85546875" style="139" customWidth="1"/>
    <col min="6" max="6" width="11" style="139" customWidth="1"/>
    <col min="7" max="7" width="12.42578125" style="139" bestFit="1" customWidth="1"/>
    <col min="8" max="9" width="9.140625" style="139"/>
    <col min="10" max="10" width="11.140625" style="139" bestFit="1" customWidth="1"/>
    <col min="11" max="258" width="9.140625" style="139"/>
    <col min="259" max="259" width="7.5703125" style="139" customWidth="1"/>
    <col min="260" max="260" width="53.28515625" style="139" customWidth="1"/>
    <col min="261" max="261" width="15.140625" style="139" customWidth="1"/>
    <col min="262" max="262" width="14" style="139" customWidth="1"/>
    <col min="263" max="263" width="12.42578125" style="139" bestFit="1" customWidth="1"/>
    <col min="264" max="265" width="9.140625" style="139"/>
    <col min="266" max="266" width="11.140625" style="139" bestFit="1" customWidth="1"/>
    <col min="267" max="514" width="9.140625" style="139"/>
    <col min="515" max="515" width="7.5703125" style="139" customWidth="1"/>
    <col min="516" max="516" width="53.28515625" style="139" customWidth="1"/>
    <col min="517" max="517" width="15.140625" style="139" customWidth="1"/>
    <col min="518" max="518" width="14" style="139" customWidth="1"/>
    <col min="519" max="519" width="12.42578125" style="139" bestFit="1" customWidth="1"/>
    <col min="520" max="521" width="9.140625" style="139"/>
    <col min="522" max="522" width="11.140625" style="139" bestFit="1" customWidth="1"/>
    <col min="523" max="770" width="9.140625" style="139"/>
    <col min="771" max="771" width="7.5703125" style="139" customWidth="1"/>
    <col min="772" max="772" width="53.28515625" style="139" customWidth="1"/>
    <col min="773" max="773" width="15.140625" style="139" customWidth="1"/>
    <col min="774" max="774" width="14" style="139" customWidth="1"/>
    <col min="775" max="775" width="12.42578125" style="139" bestFit="1" customWidth="1"/>
    <col min="776" max="777" width="9.140625" style="139"/>
    <col min="778" max="778" width="11.140625" style="139" bestFit="1" customWidth="1"/>
    <col min="779" max="1026" width="9.140625" style="139"/>
    <col min="1027" max="1027" width="7.5703125" style="139" customWidth="1"/>
    <col min="1028" max="1028" width="53.28515625" style="139" customWidth="1"/>
    <col min="1029" max="1029" width="15.140625" style="139" customWidth="1"/>
    <col min="1030" max="1030" width="14" style="139" customWidth="1"/>
    <col min="1031" max="1031" width="12.42578125" style="139" bestFit="1" customWidth="1"/>
    <col min="1032" max="1033" width="9.140625" style="139"/>
    <col min="1034" max="1034" width="11.140625" style="139" bestFit="1" customWidth="1"/>
    <col min="1035" max="1282" width="9.140625" style="139"/>
    <col min="1283" max="1283" width="7.5703125" style="139" customWidth="1"/>
    <col min="1284" max="1284" width="53.28515625" style="139" customWidth="1"/>
    <col min="1285" max="1285" width="15.140625" style="139" customWidth="1"/>
    <col min="1286" max="1286" width="14" style="139" customWidth="1"/>
    <col min="1287" max="1287" width="12.42578125" style="139" bestFit="1" customWidth="1"/>
    <col min="1288" max="1289" width="9.140625" style="139"/>
    <col min="1290" max="1290" width="11.140625" style="139" bestFit="1" customWidth="1"/>
    <col min="1291" max="1538" width="9.140625" style="139"/>
    <col min="1539" max="1539" width="7.5703125" style="139" customWidth="1"/>
    <col min="1540" max="1540" width="53.28515625" style="139" customWidth="1"/>
    <col min="1541" max="1541" width="15.140625" style="139" customWidth="1"/>
    <col min="1542" max="1542" width="14" style="139" customWidth="1"/>
    <col min="1543" max="1543" width="12.42578125" style="139" bestFit="1" customWidth="1"/>
    <col min="1544" max="1545" width="9.140625" style="139"/>
    <col min="1546" max="1546" width="11.140625" style="139" bestFit="1" customWidth="1"/>
    <col min="1547" max="1794" width="9.140625" style="139"/>
    <col min="1795" max="1795" width="7.5703125" style="139" customWidth="1"/>
    <col min="1796" max="1796" width="53.28515625" style="139" customWidth="1"/>
    <col min="1797" max="1797" width="15.140625" style="139" customWidth="1"/>
    <col min="1798" max="1798" width="14" style="139" customWidth="1"/>
    <col min="1799" max="1799" width="12.42578125" style="139" bestFit="1" customWidth="1"/>
    <col min="1800" max="1801" width="9.140625" style="139"/>
    <col min="1802" max="1802" width="11.140625" style="139" bestFit="1" customWidth="1"/>
    <col min="1803" max="2050" width="9.140625" style="139"/>
    <col min="2051" max="2051" width="7.5703125" style="139" customWidth="1"/>
    <col min="2052" max="2052" width="53.28515625" style="139" customWidth="1"/>
    <col min="2053" max="2053" width="15.140625" style="139" customWidth="1"/>
    <col min="2054" max="2054" width="14" style="139" customWidth="1"/>
    <col min="2055" max="2055" width="12.42578125" style="139" bestFit="1" customWidth="1"/>
    <col min="2056" max="2057" width="9.140625" style="139"/>
    <col min="2058" max="2058" width="11.140625" style="139" bestFit="1" customWidth="1"/>
    <col min="2059" max="2306" width="9.140625" style="139"/>
    <col min="2307" max="2307" width="7.5703125" style="139" customWidth="1"/>
    <col min="2308" max="2308" width="53.28515625" style="139" customWidth="1"/>
    <col min="2309" max="2309" width="15.140625" style="139" customWidth="1"/>
    <col min="2310" max="2310" width="14" style="139" customWidth="1"/>
    <col min="2311" max="2311" width="12.42578125" style="139" bestFit="1" customWidth="1"/>
    <col min="2312" max="2313" width="9.140625" style="139"/>
    <col min="2314" max="2314" width="11.140625" style="139" bestFit="1" customWidth="1"/>
    <col min="2315" max="2562" width="9.140625" style="139"/>
    <col min="2563" max="2563" width="7.5703125" style="139" customWidth="1"/>
    <col min="2564" max="2564" width="53.28515625" style="139" customWidth="1"/>
    <col min="2565" max="2565" width="15.140625" style="139" customWidth="1"/>
    <col min="2566" max="2566" width="14" style="139" customWidth="1"/>
    <col min="2567" max="2567" width="12.42578125" style="139" bestFit="1" customWidth="1"/>
    <col min="2568" max="2569" width="9.140625" style="139"/>
    <col min="2570" max="2570" width="11.140625" style="139" bestFit="1" customWidth="1"/>
    <col min="2571" max="2818" width="9.140625" style="139"/>
    <col min="2819" max="2819" width="7.5703125" style="139" customWidth="1"/>
    <col min="2820" max="2820" width="53.28515625" style="139" customWidth="1"/>
    <col min="2821" max="2821" width="15.140625" style="139" customWidth="1"/>
    <col min="2822" max="2822" width="14" style="139" customWidth="1"/>
    <col min="2823" max="2823" width="12.42578125" style="139" bestFit="1" customWidth="1"/>
    <col min="2824" max="2825" width="9.140625" style="139"/>
    <col min="2826" max="2826" width="11.140625" style="139" bestFit="1" customWidth="1"/>
    <col min="2827" max="3074" width="9.140625" style="139"/>
    <col min="3075" max="3075" width="7.5703125" style="139" customWidth="1"/>
    <col min="3076" max="3076" width="53.28515625" style="139" customWidth="1"/>
    <col min="3077" max="3077" width="15.140625" style="139" customWidth="1"/>
    <col min="3078" max="3078" width="14" style="139" customWidth="1"/>
    <col min="3079" max="3079" width="12.42578125" style="139" bestFit="1" customWidth="1"/>
    <col min="3080" max="3081" width="9.140625" style="139"/>
    <col min="3082" max="3082" width="11.140625" style="139" bestFit="1" customWidth="1"/>
    <col min="3083" max="3330" width="9.140625" style="139"/>
    <col min="3331" max="3331" width="7.5703125" style="139" customWidth="1"/>
    <col min="3332" max="3332" width="53.28515625" style="139" customWidth="1"/>
    <col min="3333" max="3333" width="15.140625" style="139" customWidth="1"/>
    <col min="3334" max="3334" width="14" style="139" customWidth="1"/>
    <col min="3335" max="3335" width="12.42578125" style="139" bestFit="1" customWidth="1"/>
    <col min="3336" max="3337" width="9.140625" style="139"/>
    <col min="3338" max="3338" width="11.140625" style="139" bestFit="1" customWidth="1"/>
    <col min="3339" max="3586" width="9.140625" style="139"/>
    <col min="3587" max="3587" width="7.5703125" style="139" customWidth="1"/>
    <col min="3588" max="3588" width="53.28515625" style="139" customWidth="1"/>
    <col min="3589" max="3589" width="15.140625" style="139" customWidth="1"/>
    <col min="3590" max="3590" width="14" style="139" customWidth="1"/>
    <col min="3591" max="3591" width="12.42578125" style="139" bestFit="1" customWidth="1"/>
    <col min="3592" max="3593" width="9.140625" style="139"/>
    <col min="3594" max="3594" width="11.140625" style="139" bestFit="1" customWidth="1"/>
    <col min="3595" max="3842" width="9.140625" style="139"/>
    <col min="3843" max="3843" width="7.5703125" style="139" customWidth="1"/>
    <col min="3844" max="3844" width="53.28515625" style="139" customWidth="1"/>
    <col min="3845" max="3845" width="15.140625" style="139" customWidth="1"/>
    <col min="3846" max="3846" width="14" style="139" customWidth="1"/>
    <col min="3847" max="3847" width="12.42578125" style="139" bestFit="1" customWidth="1"/>
    <col min="3848" max="3849" width="9.140625" style="139"/>
    <col min="3850" max="3850" width="11.140625" style="139" bestFit="1" customWidth="1"/>
    <col min="3851" max="4098" width="9.140625" style="139"/>
    <col min="4099" max="4099" width="7.5703125" style="139" customWidth="1"/>
    <col min="4100" max="4100" width="53.28515625" style="139" customWidth="1"/>
    <col min="4101" max="4101" width="15.140625" style="139" customWidth="1"/>
    <col min="4102" max="4102" width="14" style="139" customWidth="1"/>
    <col min="4103" max="4103" width="12.42578125" style="139" bestFit="1" customWidth="1"/>
    <col min="4104" max="4105" width="9.140625" style="139"/>
    <col min="4106" max="4106" width="11.140625" style="139" bestFit="1" customWidth="1"/>
    <col min="4107" max="4354" width="9.140625" style="139"/>
    <col min="4355" max="4355" width="7.5703125" style="139" customWidth="1"/>
    <col min="4356" max="4356" width="53.28515625" style="139" customWidth="1"/>
    <col min="4357" max="4357" width="15.140625" style="139" customWidth="1"/>
    <col min="4358" max="4358" width="14" style="139" customWidth="1"/>
    <col min="4359" max="4359" width="12.42578125" style="139" bestFit="1" customWidth="1"/>
    <col min="4360" max="4361" width="9.140625" style="139"/>
    <col min="4362" max="4362" width="11.140625" style="139" bestFit="1" customWidth="1"/>
    <col min="4363" max="4610" width="9.140625" style="139"/>
    <col min="4611" max="4611" width="7.5703125" style="139" customWidth="1"/>
    <col min="4612" max="4612" width="53.28515625" style="139" customWidth="1"/>
    <col min="4613" max="4613" width="15.140625" style="139" customWidth="1"/>
    <col min="4614" max="4614" width="14" style="139" customWidth="1"/>
    <col min="4615" max="4615" width="12.42578125" style="139" bestFit="1" customWidth="1"/>
    <col min="4616" max="4617" width="9.140625" style="139"/>
    <col min="4618" max="4618" width="11.140625" style="139" bestFit="1" customWidth="1"/>
    <col min="4619" max="4866" width="9.140625" style="139"/>
    <col min="4867" max="4867" width="7.5703125" style="139" customWidth="1"/>
    <col min="4868" max="4868" width="53.28515625" style="139" customWidth="1"/>
    <col min="4869" max="4869" width="15.140625" style="139" customWidth="1"/>
    <col min="4870" max="4870" width="14" style="139" customWidth="1"/>
    <col min="4871" max="4871" width="12.42578125" style="139" bestFit="1" customWidth="1"/>
    <col min="4872" max="4873" width="9.140625" style="139"/>
    <col min="4874" max="4874" width="11.140625" style="139" bestFit="1" customWidth="1"/>
    <col min="4875" max="5122" width="9.140625" style="139"/>
    <col min="5123" max="5123" width="7.5703125" style="139" customWidth="1"/>
    <col min="5124" max="5124" width="53.28515625" style="139" customWidth="1"/>
    <col min="5125" max="5125" width="15.140625" style="139" customWidth="1"/>
    <col min="5126" max="5126" width="14" style="139" customWidth="1"/>
    <col min="5127" max="5127" width="12.42578125" style="139" bestFit="1" customWidth="1"/>
    <col min="5128" max="5129" width="9.140625" style="139"/>
    <col min="5130" max="5130" width="11.140625" style="139" bestFit="1" customWidth="1"/>
    <col min="5131" max="5378" width="9.140625" style="139"/>
    <col min="5379" max="5379" width="7.5703125" style="139" customWidth="1"/>
    <col min="5380" max="5380" width="53.28515625" style="139" customWidth="1"/>
    <col min="5381" max="5381" width="15.140625" style="139" customWidth="1"/>
    <col min="5382" max="5382" width="14" style="139" customWidth="1"/>
    <col min="5383" max="5383" width="12.42578125" style="139" bestFit="1" customWidth="1"/>
    <col min="5384" max="5385" width="9.140625" style="139"/>
    <col min="5386" max="5386" width="11.140625" style="139" bestFit="1" customWidth="1"/>
    <col min="5387" max="5634" width="9.140625" style="139"/>
    <col min="5635" max="5635" width="7.5703125" style="139" customWidth="1"/>
    <col min="5636" max="5636" width="53.28515625" style="139" customWidth="1"/>
    <col min="5637" max="5637" width="15.140625" style="139" customWidth="1"/>
    <col min="5638" max="5638" width="14" style="139" customWidth="1"/>
    <col min="5639" max="5639" width="12.42578125" style="139" bestFit="1" customWidth="1"/>
    <col min="5640" max="5641" width="9.140625" style="139"/>
    <col min="5642" max="5642" width="11.140625" style="139" bestFit="1" customWidth="1"/>
    <col min="5643" max="5890" width="9.140625" style="139"/>
    <col min="5891" max="5891" width="7.5703125" style="139" customWidth="1"/>
    <col min="5892" max="5892" width="53.28515625" style="139" customWidth="1"/>
    <col min="5893" max="5893" width="15.140625" style="139" customWidth="1"/>
    <col min="5894" max="5894" width="14" style="139" customWidth="1"/>
    <col min="5895" max="5895" width="12.42578125" style="139" bestFit="1" customWidth="1"/>
    <col min="5896" max="5897" width="9.140625" style="139"/>
    <col min="5898" max="5898" width="11.140625" style="139" bestFit="1" customWidth="1"/>
    <col min="5899" max="6146" width="9.140625" style="139"/>
    <col min="6147" max="6147" width="7.5703125" style="139" customWidth="1"/>
    <col min="6148" max="6148" width="53.28515625" style="139" customWidth="1"/>
    <col min="6149" max="6149" width="15.140625" style="139" customWidth="1"/>
    <col min="6150" max="6150" width="14" style="139" customWidth="1"/>
    <col min="6151" max="6151" width="12.42578125" style="139" bestFit="1" customWidth="1"/>
    <col min="6152" max="6153" width="9.140625" style="139"/>
    <col min="6154" max="6154" width="11.140625" style="139" bestFit="1" customWidth="1"/>
    <col min="6155" max="6402" width="9.140625" style="139"/>
    <col min="6403" max="6403" width="7.5703125" style="139" customWidth="1"/>
    <col min="6404" max="6404" width="53.28515625" style="139" customWidth="1"/>
    <col min="6405" max="6405" width="15.140625" style="139" customWidth="1"/>
    <col min="6406" max="6406" width="14" style="139" customWidth="1"/>
    <col min="6407" max="6407" width="12.42578125" style="139" bestFit="1" customWidth="1"/>
    <col min="6408" max="6409" width="9.140625" style="139"/>
    <col min="6410" max="6410" width="11.140625" style="139" bestFit="1" customWidth="1"/>
    <col min="6411" max="6658" width="9.140625" style="139"/>
    <col min="6659" max="6659" width="7.5703125" style="139" customWidth="1"/>
    <col min="6660" max="6660" width="53.28515625" style="139" customWidth="1"/>
    <col min="6661" max="6661" width="15.140625" style="139" customWidth="1"/>
    <col min="6662" max="6662" width="14" style="139" customWidth="1"/>
    <col min="6663" max="6663" width="12.42578125" style="139" bestFit="1" customWidth="1"/>
    <col min="6664" max="6665" width="9.140625" style="139"/>
    <col min="6666" max="6666" width="11.140625" style="139" bestFit="1" customWidth="1"/>
    <col min="6667" max="6914" width="9.140625" style="139"/>
    <col min="6915" max="6915" width="7.5703125" style="139" customWidth="1"/>
    <col min="6916" max="6916" width="53.28515625" style="139" customWidth="1"/>
    <col min="6917" max="6917" width="15.140625" style="139" customWidth="1"/>
    <col min="6918" max="6918" width="14" style="139" customWidth="1"/>
    <col min="6919" max="6919" width="12.42578125" style="139" bestFit="1" customWidth="1"/>
    <col min="6920" max="6921" width="9.140625" style="139"/>
    <col min="6922" max="6922" width="11.140625" style="139" bestFit="1" customWidth="1"/>
    <col min="6923" max="7170" width="9.140625" style="139"/>
    <col min="7171" max="7171" width="7.5703125" style="139" customWidth="1"/>
    <col min="7172" max="7172" width="53.28515625" style="139" customWidth="1"/>
    <col min="7173" max="7173" width="15.140625" style="139" customWidth="1"/>
    <col min="7174" max="7174" width="14" style="139" customWidth="1"/>
    <col min="7175" max="7175" width="12.42578125" style="139" bestFit="1" customWidth="1"/>
    <col min="7176" max="7177" width="9.140625" style="139"/>
    <col min="7178" max="7178" width="11.140625" style="139" bestFit="1" customWidth="1"/>
    <col min="7179" max="7426" width="9.140625" style="139"/>
    <col min="7427" max="7427" width="7.5703125" style="139" customWidth="1"/>
    <col min="7428" max="7428" width="53.28515625" style="139" customWidth="1"/>
    <col min="7429" max="7429" width="15.140625" style="139" customWidth="1"/>
    <col min="7430" max="7430" width="14" style="139" customWidth="1"/>
    <col min="7431" max="7431" width="12.42578125" style="139" bestFit="1" customWidth="1"/>
    <col min="7432" max="7433" width="9.140625" style="139"/>
    <col min="7434" max="7434" width="11.140625" style="139" bestFit="1" customWidth="1"/>
    <col min="7435" max="7682" width="9.140625" style="139"/>
    <col min="7683" max="7683" width="7.5703125" style="139" customWidth="1"/>
    <col min="7684" max="7684" width="53.28515625" style="139" customWidth="1"/>
    <col min="7685" max="7685" width="15.140625" style="139" customWidth="1"/>
    <col min="7686" max="7686" width="14" style="139" customWidth="1"/>
    <col min="7687" max="7687" width="12.42578125" style="139" bestFit="1" customWidth="1"/>
    <col min="7688" max="7689" width="9.140625" style="139"/>
    <col min="7690" max="7690" width="11.140625" style="139" bestFit="1" customWidth="1"/>
    <col min="7691" max="7938" width="9.140625" style="139"/>
    <col min="7939" max="7939" width="7.5703125" style="139" customWidth="1"/>
    <col min="7940" max="7940" width="53.28515625" style="139" customWidth="1"/>
    <col min="7941" max="7941" width="15.140625" style="139" customWidth="1"/>
    <col min="7942" max="7942" width="14" style="139" customWidth="1"/>
    <col min="7943" max="7943" width="12.42578125" style="139" bestFit="1" customWidth="1"/>
    <col min="7944" max="7945" width="9.140625" style="139"/>
    <col min="7946" max="7946" width="11.140625" style="139" bestFit="1" customWidth="1"/>
    <col min="7947" max="8194" width="9.140625" style="139"/>
    <col min="8195" max="8195" width="7.5703125" style="139" customWidth="1"/>
    <col min="8196" max="8196" width="53.28515625" style="139" customWidth="1"/>
    <col min="8197" max="8197" width="15.140625" style="139" customWidth="1"/>
    <col min="8198" max="8198" width="14" style="139" customWidth="1"/>
    <col min="8199" max="8199" width="12.42578125" style="139" bestFit="1" customWidth="1"/>
    <col min="8200" max="8201" width="9.140625" style="139"/>
    <col min="8202" max="8202" width="11.140625" style="139" bestFit="1" customWidth="1"/>
    <col min="8203" max="8450" width="9.140625" style="139"/>
    <col min="8451" max="8451" width="7.5703125" style="139" customWidth="1"/>
    <col min="8452" max="8452" width="53.28515625" style="139" customWidth="1"/>
    <col min="8453" max="8453" width="15.140625" style="139" customWidth="1"/>
    <col min="8454" max="8454" width="14" style="139" customWidth="1"/>
    <col min="8455" max="8455" width="12.42578125" style="139" bestFit="1" customWidth="1"/>
    <col min="8456" max="8457" width="9.140625" style="139"/>
    <col min="8458" max="8458" width="11.140625" style="139" bestFit="1" customWidth="1"/>
    <col min="8459" max="8706" width="9.140625" style="139"/>
    <col min="8707" max="8707" width="7.5703125" style="139" customWidth="1"/>
    <col min="8708" max="8708" width="53.28515625" style="139" customWidth="1"/>
    <col min="8709" max="8709" width="15.140625" style="139" customWidth="1"/>
    <col min="8710" max="8710" width="14" style="139" customWidth="1"/>
    <col min="8711" max="8711" width="12.42578125" style="139" bestFit="1" customWidth="1"/>
    <col min="8712" max="8713" width="9.140625" style="139"/>
    <col min="8714" max="8714" width="11.140625" style="139" bestFit="1" customWidth="1"/>
    <col min="8715" max="8962" width="9.140625" style="139"/>
    <col min="8963" max="8963" width="7.5703125" style="139" customWidth="1"/>
    <col min="8964" max="8964" width="53.28515625" style="139" customWidth="1"/>
    <col min="8965" max="8965" width="15.140625" style="139" customWidth="1"/>
    <col min="8966" max="8966" width="14" style="139" customWidth="1"/>
    <col min="8967" max="8967" width="12.42578125" style="139" bestFit="1" customWidth="1"/>
    <col min="8968" max="8969" width="9.140625" style="139"/>
    <col min="8970" max="8970" width="11.140625" style="139" bestFit="1" customWidth="1"/>
    <col min="8971" max="9218" width="9.140625" style="139"/>
    <col min="9219" max="9219" width="7.5703125" style="139" customWidth="1"/>
    <col min="9220" max="9220" width="53.28515625" style="139" customWidth="1"/>
    <col min="9221" max="9221" width="15.140625" style="139" customWidth="1"/>
    <col min="9222" max="9222" width="14" style="139" customWidth="1"/>
    <col min="9223" max="9223" width="12.42578125" style="139" bestFit="1" customWidth="1"/>
    <col min="9224" max="9225" width="9.140625" style="139"/>
    <col min="9226" max="9226" width="11.140625" style="139" bestFit="1" customWidth="1"/>
    <col min="9227" max="9474" width="9.140625" style="139"/>
    <col min="9475" max="9475" width="7.5703125" style="139" customWidth="1"/>
    <col min="9476" max="9476" width="53.28515625" style="139" customWidth="1"/>
    <col min="9477" max="9477" width="15.140625" style="139" customWidth="1"/>
    <col min="9478" max="9478" width="14" style="139" customWidth="1"/>
    <col min="9479" max="9479" width="12.42578125" style="139" bestFit="1" customWidth="1"/>
    <col min="9480" max="9481" width="9.140625" style="139"/>
    <col min="9482" max="9482" width="11.140625" style="139" bestFit="1" customWidth="1"/>
    <col min="9483" max="9730" width="9.140625" style="139"/>
    <col min="9731" max="9731" width="7.5703125" style="139" customWidth="1"/>
    <col min="9732" max="9732" width="53.28515625" style="139" customWidth="1"/>
    <col min="9733" max="9733" width="15.140625" style="139" customWidth="1"/>
    <col min="9734" max="9734" width="14" style="139" customWidth="1"/>
    <col min="9735" max="9735" width="12.42578125" style="139" bestFit="1" customWidth="1"/>
    <col min="9736" max="9737" width="9.140625" style="139"/>
    <col min="9738" max="9738" width="11.140625" style="139" bestFit="1" customWidth="1"/>
    <col min="9739" max="9986" width="9.140625" style="139"/>
    <col min="9987" max="9987" width="7.5703125" style="139" customWidth="1"/>
    <col min="9988" max="9988" width="53.28515625" style="139" customWidth="1"/>
    <col min="9989" max="9989" width="15.140625" style="139" customWidth="1"/>
    <col min="9990" max="9990" width="14" style="139" customWidth="1"/>
    <col min="9991" max="9991" width="12.42578125" style="139" bestFit="1" customWidth="1"/>
    <col min="9992" max="9993" width="9.140625" style="139"/>
    <col min="9994" max="9994" width="11.140625" style="139" bestFit="1" customWidth="1"/>
    <col min="9995" max="10242" width="9.140625" style="139"/>
    <col min="10243" max="10243" width="7.5703125" style="139" customWidth="1"/>
    <col min="10244" max="10244" width="53.28515625" style="139" customWidth="1"/>
    <col min="10245" max="10245" width="15.140625" style="139" customWidth="1"/>
    <col min="10246" max="10246" width="14" style="139" customWidth="1"/>
    <col min="10247" max="10247" width="12.42578125" style="139" bestFit="1" customWidth="1"/>
    <col min="10248" max="10249" width="9.140625" style="139"/>
    <col min="10250" max="10250" width="11.140625" style="139" bestFit="1" customWidth="1"/>
    <col min="10251" max="10498" width="9.140625" style="139"/>
    <col min="10499" max="10499" width="7.5703125" style="139" customWidth="1"/>
    <col min="10500" max="10500" width="53.28515625" style="139" customWidth="1"/>
    <col min="10501" max="10501" width="15.140625" style="139" customWidth="1"/>
    <col min="10502" max="10502" width="14" style="139" customWidth="1"/>
    <col min="10503" max="10503" width="12.42578125" style="139" bestFit="1" customWidth="1"/>
    <col min="10504" max="10505" width="9.140625" style="139"/>
    <col min="10506" max="10506" width="11.140625" style="139" bestFit="1" customWidth="1"/>
    <col min="10507" max="10754" width="9.140625" style="139"/>
    <col min="10755" max="10755" width="7.5703125" style="139" customWidth="1"/>
    <col min="10756" max="10756" width="53.28515625" style="139" customWidth="1"/>
    <col min="10757" max="10757" width="15.140625" style="139" customWidth="1"/>
    <col min="10758" max="10758" width="14" style="139" customWidth="1"/>
    <col min="10759" max="10759" width="12.42578125" style="139" bestFit="1" customWidth="1"/>
    <col min="10760" max="10761" width="9.140625" style="139"/>
    <col min="10762" max="10762" width="11.140625" style="139" bestFit="1" customWidth="1"/>
    <col min="10763" max="11010" width="9.140625" style="139"/>
    <col min="11011" max="11011" width="7.5703125" style="139" customWidth="1"/>
    <col min="11012" max="11012" width="53.28515625" style="139" customWidth="1"/>
    <col min="11013" max="11013" width="15.140625" style="139" customWidth="1"/>
    <col min="11014" max="11014" width="14" style="139" customWidth="1"/>
    <col min="11015" max="11015" width="12.42578125" style="139" bestFit="1" customWidth="1"/>
    <col min="11016" max="11017" width="9.140625" style="139"/>
    <col min="11018" max="11018" width="11.140625" style="139" bestFit="1" customWidth="1"/>
    <col min="11019" max="11266" width="9.140625" style="139"/>
    <col min="11267" max="11267" width="7.5703125" style="139" customWidth="1"/>
    <col min="11268" max="11268" width="53.28515625" style="139" customWidth="1"/>
    <col min="11269" max="11269" width="15.140625" style="139" customWidth="1"/>
    <col min="11270" max="11270" width="14" style="139" customWidth="1"/>
    <col min="11271" max="11271" width="12.42578125" style="139" bestFit="1" customWidth="1"/>
    <col min="11272" max="11273" width="9.140625" style="139"/>
    <col min="11274" max="11274" width="11.140625" style="139" bestFit="1" customWidth="1"/>
    <col min="11275" max="11522" width="9.140625" style="139"/>
    <col min="11523" max="11523" width="7.5703125" style="139" customWidth="1"/>
    <col min="11524" max="11524" width="53.28515625" style="139" customWidth="1"/>
    <col min="11525" max="11525" width="15.140625" style="139" customWidth="1"/>
    <col min="11526" max="11526" width="14" style="139" customWidth="1"/>
    <col min="11527" max="11527" width="12.42578125" style="139" bestFit="1" customWidth="1"/>
    <col min="11528" max="11529" width="9.140625" style="139"/>
    <col min="11530" max="11530" width="11.140625" style="139" bestFit="1" customWidth="1"/>
    <col min="11531" max="11778" width="9.140625" style="139"/>
    <col min="11779" max="11779" width="7.5703125" style="139" customWidth="1"/>
    <col min="11780" max="11780" width="53.28515625" style="139" customWidth="1"/>
    <col min="11781" max="11781" width="15.140625" style="139" customWidth="1"/>
    <col min="11782" max="11782" width="14" style="139" customWidth="1"/>
    <col min="11783" max="11783" width="12.42578125" style="139" bestFit="1" customWidth="1"/>
    <col min="11784" max="11785" width="9.140625" style="139"/>
    <col min="11786" max="11786" width="11.140625" style="139" bestFit="1" customWidth="1"/>
    <col min="11787" max="12034" width="9.140625" style="139"/>
    <col min="12035" max="12035" width="7.5703125" style="139" customWidth="1"/>
    <col min="12036" max="12036" width="53.28515625" style="139" customWidth="1"/>
    <col min="12037" max="12037" width="15.140625" style="139" customWidth="1"/>
    <col min="12038" max="12038" width="14" style="139" customWidth="1"/>
    <col min="12039" max="12039" width="12.42578125" style="139" bestFit="1" customWidth="1"/>
    <col min="12040" max="12041" width="9.140625" style="139"/>
    <col min="12042" max="12042" width="11.140625" style="139" bestFit="1" customWidth="1"/>
    <col min="12043" max="12290" width="9.140625" style="139"/>
    <col min="12291" max="12291" width="7.5703125" style="139" customWidth="1"/>
    <col min="12292" max="12292" width="53.28515625" style="139" customWidth="1"/>
    <col min="12293" max="12293" width="15.140625" style="139" customWidth="1"/>
    <col min="12294" max="12294" width="14" style="139" customWidth="1"/>
    <col min="12295" max="12295" width="12.42578125" style="139" bestFit="1" customWidth="1"/>
    <col min="12296" max="12297" width="9.140625" style="139"/>
    <col min="12298" max="12298" width="11.140625" style="139" bestFit="1" customWidth="1"/>
    <col min="12299" max="12546" width="9.140625" style="139"/>
    <col min="12547" max="12547" width="7.5703125" style="139" customWidth="1"/>
    <col min="12548" max="12548" width="53.28515625" style="139" customWidth="1"/>
    <col min="12549" max="12549" width="15.140625" style="139" customWidth="1"/>
    <col min="12550" max="12550" width="14" style="139" customWidth="1"/>
    <col min="12551" max="12551" width="12.42578125" style="139" bestFit="1" customWidth="1"/>
    <col min="12552" max="12553" width="9.140625" style="139"/>
    <col min="12554" max="12554" width="11.140625" style="139" bestFit="1" customWidth="1"/>
    <col min="12555" max="12802" width="9.140625" style="139"/>
    <col min="12803" max="12803" width="7.5703125" style="139" customWidth="1"/>
    <col min="12804" max="12804" width="53.28515625" style="139" customWidth="1"/>
    <col min="12805" max="12805" width="15.140625" style="139" customWidth="1"/>
    <col min="12806" max="12806" width="14" style="139" customWidth="1"/>
    <col min="12807" max="12807" width="12.42578125" style="139" bestFit="1" customWidth="1"/>
    <col min="12808" max="12809" width="9.140625" style="139"/>
    <col min="12810" max="12810" width="11.140625" style="139" bestFit="1" customWidth="1"/>
    <col min="12811" max="13058" width="9.140625" style="139"/>
    <col min="13059" max="13059" width="7.5703125" style="139" customWidth="1"/>
    <col min="13060" max="13060" width="53.28515625" style="139" customWidth="1"/>
    <col min="13061" max="13061" width="15.140625" style="139" customWidth="1"/>
    <col min="13062" max="13062" width="14" style="139" customWidth="1"/>
    <col min="13063" max="13063" width="12.42578125" style="139" bestFit="1" customWidth="1"/>
    <col min="13064" max="13065" width="9.140625" style="139"/>
    <col min="13066" max="13066" width="11.140625" style="139" bestFit="1" customWidth="1"/>
    <col min="13067" max="13314" width="9.140625" style="139"/>
    <col min="13315" max="13315" width="7.5703125" style="139" customWidth="1"/>
    <col min="13316" max="13316" width="53.28515625" style="139" customWidth="1"/>
    <col min="13317" max="13317" width="15.140625" style="139" customWidth="1"/>
    <col min="13318" max="13318" width="14" style="139" customWidth="1"/>
    <col min="13319" max="13319" width="12.42578125" style="139" bestFit="1" customWidth="1"/>
    <col min="13320" max="13321" width="9.140625" style="139"/>
    <col min="13322" max="13322" width="11.140625" style="139" bestFit="1" customWidth="1"/>
    <col min="13323" max="13570" width="9.140625" style="139"/>
    <col min="13571" max="13571" width="7.5703125" style="139" customWidth="1"/>
    <col min="13572" max="13572" width="53.28515625" style="139" customWidth="1"/>
    <col min="13573" max="13573" width="15.140625" style="139" customWidth="1"/>
    <col min="13574" max="13574" width="14" style="139" customWidth="1"/>
    <col min="13575" max="13575" width="12.42578125" style="139" bestFit="1" customWidth="1"/>
    <col min="13576" max="13577" width="9.140625" style="139"/>
    <col min="13578" max="13578" width="11.140625" style="139" bestFit="1" customWidth="1"/>
    <col min="13579" max="13826" width="9.140625" style="139"/>
    <col min="13827" max="13827" width="7.5703125" style="139" customWidth="1"/>
    <col min="13828" max="13828" width="53.28515625" style="139" customWidth="1"/>
    <col min="13829" max="13829" width="15.140625" style="139" customWidth="1"/>
    <col min="13830" max="13830" width="14" style="139" customWidth="1"/>
    <col min="13831" max="13831" width="12.42578125" style="139" bestFit="1" customWidth="1"/>
    <col min="13832" max="13833" width="9.140625" style="139"/>
    <col min="13834" max="13834" width="11.140625" style="139" bestFit="1" customWidth="1"/>
    <col min="13835" max="14082" width="9.140625" style="139"/>
    <col min="14083" max="14083" width="7.5703125" style="139" customWidth="1"/>
    <col min="14084" max="14084" width="53.28515625" style="139" customWidth="1"/>
    <col min="14085" max="14085" width="15.140625" style="139" customWidth="1"/>
    <col min="14086" max="14086" width="14" style="139" customWidth="1"/>
    <col min="14087" max="14087" width="12.42578125" style="139" bestFit="1" customWidth="1"/>
    <col min="14088" max="14089" width="9.140625" style="139"/>
    <col min="14090" max="14090" width="11.140625" style="139" bestFit="1" customWidth="1"/>
    <col min="14091" max="14338" width="9.140625" style="139"/>
    <col min="14339" max="14339" width="7.5703125" style="139" customWidth="1"/>
    <col min="14340" max="14340" width="53.28515625" style="139" customWidth="1"/>
    <col min="14341" max="14341" width="15.140625" style="139" customWidth="1"/>
    <col min="14342" max="14342" width="14" style="139" customWidth="1"/>
    <col min="14343" max="14343" width="12.42578125" style="139" bestFit="1" customWidth="1"/>
    <col min="14344" max="14345" width="9.140625" style="139"/>
    <col min="14346" max="14346" width="11.140625" style="139" bestFit="1" customWidth="1"/>
    <col min="14347" max="14594" width="9.140625" style="139"/>
    <col min="14595" max="14595" width="7.5703125" style="139" customWidth="1"/>
    <col min="14596" max="14596" width="53.28515625" style="139" customWidth="1"/>
    <col min="14597" max="14597" width="15.140625" style="139" customWidth="1"/>
    <col min="14598" max="14598" width="14" style="139" customWidth="1"/>
    <col min="14599" max="14599" width="12.42578125" style="139" bestFit="1" customWidth="1"/>
    <col min="14600" max="14601" width="9.140625" style="139"/>
    <col min="14602" max="14602" width="11.140625" style="139" bestFit="1" customWidth="1"/>
    <col min="14603" max="14850" width="9.140625" style="139"/>
    <col min="14851" max="14851" width="7.5703125" style="139" customWidth="1"/>
    <col min="14852" max="14852" width="53.28515625" style="139" customWidth="1"/>
    <col min="14853" max="14853" width="15.140625" style="139" customWidth="1"/>
    <col min="14854" max="14854" width="14" style="139" customWidth="1"/>
    <col min="14855" max="14855" width="12.42578125" style="139" bestFit="1" customWidth="1"/>
    <col min="14856" max="14857" width="9.140625" style="139"/>
    <col min="14858" max="14858" width="11.140625" style="139" bestFit="1" customWidth="1"/>
    <col min="14859" max="15106" width="9.140625" style="139"/>
    <col min="15107" max="15107" width="7.5703125" style="139" customWidth="1"/>
    <col min="15108" max="15108" width="53.28515625" style="139" customWidth="1"/>
    <col min="15109" max="15109" width="15.140625" style="139" customWidth="1"/>
    <col min="15110" max="15110" width="14" style="139" customWidth="1"/>
    <col min="15111" max="15111" width="12.42578125" style="139" bestFit="1" customWidth="1"/>
    <col min="15112" max="15113" width="9.140625" style="139"/>
    <col min="15114" max="15114" width="11.140625" style="139" bestFit="1" customWidth="1"/>
    <col min="15115" max="15362" width="9.140625" style="139"/>
    <col min="15363" max="15363" width="7.5703125" style="139" customWidth="1"/>
    <col min="15364" max="15364" width="53.28515625" style="139" customWidth="1"/>
    <col min="15365" max="15365" width="15.140625" style="139" customWidth="1"/>
    <col min="15366" max="15366" width="14" style="139" customWidth="1"/>
    <col min="15367" max="15367" width="12.42578125" style="139" bestFit="1" customWidth="1"/>
    <col min="15368" max="15369" width="9.140625" style="139"/>
    <col min="15370" max="15370" width="11.140625" style="139" bestFit="1" customWidth="1"/>
    <col min="15371" max="15618" width="9.140625" style="139"/>
    <col min="15619" max="15619" width="7.5703125" style="139" customWidth="1"/>
    <col min="15620" max="15620" width="53.28515625" style="139" customWidth="1"/>
    <col min="15621" max="15621" width="15.140625" style="139" customWidth="1"/>
    <col min="15622" max="15622" width="14" style="139" customWidth="1"/>
    <col min="15623" max="15623" width="12.42578125" style="139" bestFit="1" customWidth="1"/>
    <col min="15624" max="15625" width="9.140625" style="139"/>
    <col min="15626" max="15626" width="11.140625" style="139" bestFit="1" customWidth="1"/>
    <col min="15627" max="15874" width="9.140625" style="139"/>
    <col min="15875" max="15875" width="7.5703125" style="139" customWidth="1"/>
    <col min="15876" max="15876" width="53.28515625" style="139" customWidth="1"/>
    <col min="15877" max="15877" width="15.140625" style="139" customWidth="1"/>
    <col min="15878" max="15878" width="14" style="139" customWidth="1"/>
    <col min="15879" max="15879" width="12.42578125" style="139" bestFit="1" customWidth="1"/>
    <col min="15880" max="15881" width="9.140625" style="139"/>
    <col min="15882" max="15882" width="11.140625" style="139" bestFit="1" customWidth="1"/>
    <col min="15883" max="16130" width="9.140625" style="139"/>
    <col min="16131" max="16131" width="7.5703125" style="139" customWidth="1"/>
    <col min="16132" max="16132" width="53.28515625" style="139" customWidth="1"/>
    <col min="16133" max="16133" width="15.140625" style="139" customWidth="1"/>
    <col min="16134" max="16134" width="14" style="139" customWidth="1"/>
    <col min="16135" max="16135" width="12.42578125" style="139" bestFit="1" customWidth="1"/>
    <col min="16136" max="16137" width="9.140625" style="139"/>
    <col min="16138" max="16138" width="11.140625" style="139" bestFit="1" customWidth="1"/>
    <col min="16139" max="16384" width="9.140625" style="139"/>
  </cols>
  <sheetData>
    <row r="1" spans="1:10" ht="16.5">
      <c r="A1" s="229" t="s">
        <v>256</v>
      </c>
      <c r="B1" s="116"/>
      <c r="C1" s="116"/>
      <c r="D1" s="116"/>
      <c r="E1" s="116"/>
      <c r="F1" s="143" t="s">
        <v>204</v>
      </c>
      <c r="G1" s="116"/>
    </row>
    <row r="2" spans="1:10" ht="16.5">
      <c r="A2" s="142" t="s">
        <v>257</v>
      </c>
      <c r="B2" s="116"/>
      <c r="C2" s="116"/>
      <c r="D2" s="116"/>
      <c r="E2" s="116"/>
      <c r="F2" s="116"/>
      <c r="G2" s="116"/>
    </row>
    <row r="3" spans="1:10" ht="16.5">
      <c r="A3" s="192"/>
      <c r="B3" s="192"/>
      <c r="C3" s="192"/>
      <c r="D3" s="192"/>
      <c r="E3" s="192"/>
      <c r="F3" s="192"/>
      <c r="G3" s="116"/>
    </row>
    <row r="4" spans="1:10" ht="39" customHeight="1">
      <c r="A4" s="194" t="s">
        <v>259</v>
      </c>
      <c r="B4" s="192"/>
      <c r="C4" s="192"/>
      <c r="D4" s="192"/>
      <c r="E4" s="192"/>
      <c r="F4" s="192"/>
      <c r="G4" s="116"/>
    </row>
    <row r="5" spans="1:10" s="140" customFormat="1" ht="15.75">
      <c r="A5" s="195" t="str">
        <f>'69'!A5:E5</f>
        <v>(Dự toán trình Hội đồng nhân dân)</v>
      </c>
      <c r="B5" s="195"/>
      <c r="C5" s="195"/>
      <c r="D5" s="195"/>
      <c r="E5" s="195"/>
      <c r="F5" s="195"/>
      <c r="G5" s="131"/>
    </row>
    <row r="6" spans="1:10" ht="16.5">
      <c r="A6" s="129"/>
      <c r="B6" s="129"/>
      <c r="C6" s="129"/>
      <c r="D6" s="129"/>
      <c r="E6" s="129"/>
      <c r="F6" s="129"/>
      <c r="G6" s="116"/>
    </row>
    <row r="7" spans="1:10" ht="15.75">
      <c r="A7" s="117"/>
      <c r="B7" s="116"/>
      <c r="C7" s="116"/>
      <c r="D7" s="116"/>
      <c r="E7" s="116"/>
      <c r="F7" s="136" t="s">
        <v>206</v>
      </c>
      <c r="G7" s="116"/>
    </row>
    <row r="8" spans="1:10" ht="47.25">
      <c r="A8" s="118" t="s">
        <v>132</v>
      </c>
      <c r="B8" s="118" t="s">
        <v>35</v>
      </c>
      <c r="C8" s="118" t="s">
        <v>205</v>
      </c>
      <c r="D8" s="118" t="s">
        <v>255</v>
      </c>
      <c r="E8" s="118" t="s">
        <v>254</v>
      </c>
      <c r="F8" s="118" t="s">
        <v>202</v>
      </c>
      <c r="G8" s="121"/>
    </row>
    <row r="9" spans="1:10" ht="20.25" customHeight="1">
      <c r="A9" s="119" t="s">
        <v>2</v>
      </c>
      <c r="B9" s="120" t="s">
        <v>21</v>
      </c>
      <c r="C9" s="120"/>
      <c r="D9" s="120"/>
      <c r="E9" s="120"/>
      <c r="F9" s="120"/>
      <c r="G9" s="121"/>
    </row>
    <row r="10" spans="1:10" ht="20.25" customHeight="1">
      <c r="A10" s="124" t="s">
        <v>5</v>
      </c>
      <c r="B10" s="125" t="s">
        <v>22</v>
      </c>
      <c r="C10" s="125">
        <f>C11+C12+C15+C16</f>
        <v>503824.5</v>
      </c>
      <c r="D10" s="125">
        <f>D11+D12+D15+D16</f>
        <v>867757.86798849842</v>
      </c>
      <c r="E10" s="125">
        <f>E11+E12+E15+E16</f>
        <v>495690</v>
      </c>
      <c r="F10" s="125">
        <f>E10/D10%</f>
        <v>57.123077564140281</v>
      </c>
      <c r="G10" s="116"/>
      <c r="J10" s="141"/>
    </row>
    <row r="11" spans="1:10" ht="20.25" customHeight="1">
      <c r="A11" s="122">
        <v>1</v>
      </c>
      <c r="B11" s="123" t="s">
        <v>23</v>
      </c>
      <c r="C11" s="123">
        <v>123862.5</v>
      </c>
      <c r="D11" s="123">
        <v>105443.46798849841</v>
      </c>
      <c r="E11" s="123">
        <v>101252</v>
      </c>
      <c r="F11" s="123">
        <f t="shared" ref="F11:F16" si="0">E11/D11%</f>
        <v>96.02491451726948</v>
      </c>
      <c r="G11" s="116"/>
    </row>
    <row r="12" spans="1:10" ht="20.25" customHeight="1">
      <c r="A12" s="122">
        <v>2</v>
      </c>
      <c r="B12" s="123" t="s">
        <v>8</v>
      </c>
      <c r="C12" s="123">
        <f t="shared" ref="C12" si="1">SUM(C13:C14)</f>
        <v>379962</v>
      </c>
      <c r="D12" s="123">
        <f t="shared" ref="D12:E12" si="2">SUM(D13:D14)</f>
        <v>411526.40000000002</v>
      </c>
      <c r="E12" s="123">
        <f t="shared" si="2"/>
        <v>394438</v>
      </c>
      <c r="F12" s="123">
        <f t="shared" si="0"/>
        <v>95.847556803160131</v>
      </c>
      <c r="G12" s="116"/>
    </row>
    <row r="13" spans="1:10" ht="20.25" customHeight="1">
      <c r="A13" s="122" t="s">
        <v>107</v>
      </c>
      <c r="B13" s="123" t="s">
        <v>9</v>
      </c>
      <c r="C13" s="123">
        <v>365393</v>
      </c>
      <c r="D13" s="123">
        <v>361526.4</v>
      </c>
      <c r="E13" s="123">
        <v>379126</v>
      </c>
      <c r="F13" s="123">
        <f t="shared" si="0"/>
        <v>104.86813687741753</v>
      </c>
      <c r="G13" s="116"/>
    </row>
    <row r="14" spans="1:10" ht="20.25" customHeight="1">
      <c r="A14" s="122" t="s">
        <v>107</v>
      </c>
      <c r="B14" s="123" t="s">
        <v>10</v>
      </c>
      <c r="C14" s="123">
        <v>14569</v>
      </c>
      <c r="D14" s="123">
        <v>50000</v>
      </c>
      <c r="E14" s="123">
        <v>15312</v>
      </c>
      <c r="F14" s="123">
        <f t="shared" si="0"/>
        <v>30.623999999999999</v>
      </c>
      <c r="G14" s="116"/>
    </row>
    <row r="15" spans="1:10" ht="20.25" customHeight="1">
      <c r="A15" s="122">
        <v>3</v>
      </c>
      <c r="B15" s="123" t="s">
        <v>12</v>
      </c>
      <c r="C15" s="123">
        <v>0</v>
      </c>
      <c r="D15" s="123"/>
      <c r="E15" s="123">
        <v>0</v>
      </c>
      <c r="F15" s="123"/>
      <c r="G15" s="116"/>
      <c r="J15" s="148"/>
    </row>
    <row r="16" spans="1:10" ht="20.25" customHeight="1">
      <c r="A16" s="122">
        <v>4</v>
      </c>
      <c r="B16" s="123" t="s">
        <v>14</v>
      </c>
      <c r="C16" s="123">
        <v>0</v>
      </c>
      <c r="D16" s="123">
        <v>350788</v>
      </c>
      <c r="E16" s="123">
        <v>0</v>
      </c>
      <c r="F16" s="123">
        <f t="shared" si="0"/>
        <v>0</v>
      </c>
      <c r="G16" s="121"/>
    </row>
    <row r="17" spans="1:10" ht="20.25" customHeight="1">
      <c r="A17" s="124" t="s">
        <v>7</v>
      </c>
      <c r="B17" s="125" t="s">
        <v>24</v>
      </c>
      <c r="C17" s="125">
        <v>503824.5</v>
      </c>
      <c r="D17" s="125">
        <f>D18+D19</f>
        <v>867757.86798849842</v>
      </c>
      <c r="E17" s="125">
        <f>E18</f>
        <v>495690</v>
      </c>
      <c r="F17" s="123">
        <f>E17/C17%</f>
        <v>98.385449695280798</v>
      </c>
      <c r="G17" s="116"/>
      <c r="J17" s="141"/>
    </row>
    <row r="18" spans="1:10" ht="20.25" customHeight="1">
      <c r="A18" s="122">
        <v>1</v>
      </c>
      <c r="B18" s="123" t="s">
        <v>147</v>
      </c>
      <c r="C18" s="123">
        <v>503824.5</v>
      </c>
      <c r="D18" s="123">
        <f>D10</f>
        <v>867757.86798849842</v>
      </c>
      <c r="E18" s="123">
        <v>495690</v>
      </c>
      <c r="F18" s="123">
        <f>E18/C18%</f>
        <v>98.385449695280798</v>
      </c>
      <c r="G18" s="116"/>
    </row>
    <row r="19" spans="1:10" ht="20.25" customHeight="1">
      <c r="A19" s="122">
        <v>2</v>
      </c>
      <c r="B19" s="123" t="s">
        <v>25</v>
      </c>
      <c r="C19" s="123">
        <v>0</v>
      </c>
      <c r="D19" s="123"/>
      <c r="E19" s="123">
        <v>0</v>
      </c>
      <c r="F19" s="123"/>
      <c r="G19" s="116"/>
    </row>
    <row r="20" spans="1:10" ht="20.25" customHeight="1">
      <c r="A20" s="122" t="s">
        <v>107</v>
      </c>
      <c r="B20" s="123" t="s">
        <v>26</v>
      </c>
      <c r="C20" s="123">
        <v>0</v>
      </c>
      <c r="D20" s="123"/>
      <c r="E20" s="123">
        <v>0</v>
      </c>
      <c r="F20" s="123"/>
      <c r="G20" s="116"/>
    </row>
    <row r="21" spans="1:10" ht="20.25" customHeight="1">
      <c r="A21" s="122" t="s">
        <v>107</v>
      </c>
      <c r="B21" s="123" t="s">
        <v>27</v>
      </c>
      <c r="C21" s="123">
        <v>0</v>
      </c>
      <c r="D21" s="123"/>
      <c r="E21" s="123">
        <v>0</v>
      </c>
      <c r="F21" s="123"/>
      <c r="G21" s="121"/>
    </row>
    <row r="22" spans="1:10" ht="20.25" customHeight="1">
      <c r="A22" s="122">
        <v>3</v>
      </c>
      <c r="B22" s="123" t="s">
        <v>20</v>
      </c>
      <c r="C22" s="123">
        <v>0</v>
      </c>
      <c r="D22" s="123"/>
      <c r="E22" s="123">
        <v>0</v>
      </c>
      <c r="F22" s="123"/>
      <c r="G22" s="121"/>
    </row>
    <row r="23" spans="1:10" ht="20.25" customHeight="1">
      <c r="A23" s="124" t="s">
        <v>3</v>
      </c>
      <c r="B23" s="125" t="s">
        <v>112</v>
      </c>
      <c r="C23" s="125">
        <v>0</v>
      </c>
      <c r="D23" s="125"/>
      <c r="E23" s="125">
        <v>0</v>
      </c>
      <c r="F23" s="125"/>
      <c r="G23" s="121"/>
    </row>
    <row r="24" spans="1:10" ht="20.25" customHeight="1">
      <c r="A24" s="124" t="s">
        <v>5</v>
      </c>
      <c r="B24" s="125" t="s">
        <v>146</v>
      </c>
      <c r="C24" s="125">
        <f t="shared" ref="C24:E24" si="3">C25+C26+C29+C30</f>
        <v>95488</v>
      </c>
      <c r="D24" s="125">
        <f>D25+D26+D29+D30</f>
        <v>221619.83721410879</v>
      </c>
      <c r="E24" s="125">
        <f t="shared" si="3"/>
        <v>96748</v>
      </c>
      <c r="F24" s="125">
        <f>E24/D24%</f>
        <v>43.654936857719527</v>
      </c>
      <c r="G24" s="116"/>
      <c r="J24" s="141"/>
    </row>
    <row r="25" spans="1:10" ht="20.25" customHeight="1">
      <c r="A25" s="122">
        <v>1</v>
      </c>
      <c r="B25" s="123" t="s">
        <v>23</v>
      </c>
      <c r="C25" s="123">
        <v>40125</v>
      </c>
      <c r="D25" s="123">
        <v>38640.837214108797</v>
      </c>
      <c r="E25" s="123">
        <v>38610</v>
      </c>
      <c r="F25" s="123">
        <f t="shared" ref="F25:F30" si="4">E25/D25%</f>
        <v>99.920195274398623</v>
      </c>
      <c r="G25" s="116"/>
    </row>
    <row r="26" spans="1:10" ht="20.25" customHeight="1">
      <c r="A26" s="122">
        <v>2</v>
      </c>
      <c r="B26" s="123" t="s">
        <v>8</v>
      </c>
      <c r="C26" s="123">
        <f t="shared" ref="C26" si="5">+C27+C28</f>
        <v>55363</v>
      </c>
      <c r="D26" s="123">
        <f t="shared" ref="D26:E26" si="6">+D27+D28</f>
        <v>120363</v>
      </c>
      <c r="E26" s="123">
        <f t="shared" si="6"/>
        <v>58138</v>
      </c>
      <c r="F26" s="123">
        <f t="shared" si="4"/>
        <v>48.302219120493838</v>
      </c>
      <c r="G26" s="116"/>
    </row>
    <row r="27" spans="1:10" ht="20.25" customHeight="1">
      <c r="A27" s="122" t="s">
        <v>107</v>
      </c>
      <c r="B27" s="123" t="s">
        <v>9</v>
      </c>
      <c r="C27" s="123">
        <v>55363</v>
      </c>
      <c r="D27" s="123">
        <v>55363</v>
      </c>
      <c r="E27" s="123">
        <v>58138</v>
      </c>
      <c r="F27" s="123">
        <f t="shared" si="4"/>
        <v>105.01237288441739</v>
      </c>
      <c r="G27" s="116"/>
      <c r="J27" s="141"/>
    </row>
    <row r="28" spans="1:10" ht="20.25" customHeight="1">
      <c r="A28" s="122" t="s">
        <v>107</v>
      </c>
      <c r="B28" s="123" t="s">
        <v>10</v>
      </c>
      <c r="C28" s="123">
        <v>0</v>
      </c>
      <c r="D28" s="123">
        <v>65000</v>
      </c>
      <c r="E28" s="123">
        <v>0</v>
      </c>
      <c r="F28" s="123">
        <f t="shared" si="4"/>
        <v>0</v>
      </c>
      <c r="G28" s="116"/>
    </row>
    <row r="29" spans="1:10" ht="20.25" customHeight="1">
      <c r="A29" s="122">
        <v>3</v>
      </c>
      <c r="B29" s="123" t="s">
        <v>12</v>
      </c>
      <c r="C29" s="123">
        <v>0</v>
      </c>
      <c r="D29" s="123"/>
      <c r="E29" s="123">
        <v>0</v>
      </c>
      <c r="F29" s="123"/>
      <c r="G29" s="116"/>
    </row>
    <row r="30" spans="1:10" ht="20.25" customHeight="1">
      <c r="A30" s="122">
        <v>4</v>
      </c>
      <c r="B30" s="123" t="s">
        <v>14</v>
      </c>
      <c r="C30" s="123">
        <v>0</v>
      </c>
      <c r="D30" s="123">
        <v>62616</v>
      </c>
      <c r="E30" s="123">
        <v>0</v>
      </c>
      <c r="F30" s="123">
        <f t="shared" si="4"/>
        <v>0</v>
      </c>
      <c r="G30" s="121"/>
    </row>
    <row r="31" spans="1:10" ht="20.25" customHeight="1">
      <c r="A31" s="124" t="s">
        <v>7</v>
      </c>
      <c r="B31" s="125" t="s">
        <v>24</v>
      </c>
      <c r="C31" s="125">
        <v>95488</v>
      </c>
      <c r="D31" s="125">
        <v>221619.83721410879</v>
      </c>
      <c r="E31" s="125">
        <v>96748</v>
      </c>
      <c r="F31" s="123">
        <f>E31/C31%</f>
        <v>101.31953753351206</v>
      </c>
      <c r="G31" s="116"/>
      <c r="J31" s="141"/>
    </row>
    <row r="32" spans="1:10" ht="20.25" customHeight="1">
      <c r="A32" s="126"/>
      <c r="B32" s="127"/>
      <c r="C32" s="127"/>
      <c r="D32" s="127"/>
      <c r="E32" s="127"/>
      <c r="F32" s="127"/>
      <c r="G32" s="116"/>
    </row>
    <row r="33" spans="1:7" ht="15.75">
      <c r="A33" s="117"/>
      <c r="B33" s="196"/>
      <c r="C33" s="196"/>
      <c r="D33" s="196"/>
      <c r="E33" s="196"/>
      <c r="F33" s="196"/>
      <c r="G33" s="116"/>
    </row>
    <row r="34" spans="1:7" ht="15.75">
      <c r="A34" s="117"/>
      <c r="B34" s="135"/>
      <c r="C34" s="135"/>
      <c r="D34" s="135"/>
      <c r="E34" s="230" t="s">
        <v>258</v>
      </c>
      <c r="F34" s="135"/>
      <c r="G34" s="116"/>
    </row>
    <row r="35" spans="1:7" ht="15.75">
      <c r="A35" s="117"/>
      <c r="B35" s="135"/>
      <c r="C35" s="135"/>
      <c r="D35" s="135"/>
      <c r="E35" s="135"/>
      <c r="F35" s="135"/>
      <c r="G35" s="116"/>
    </row>
    <row r="36" spans="1:7" ht="15.75">
      <c r="B36" s="135"/>
      <c r="C36" s="135"/>
      <c r="D36" s="135"/>
      <c r="E36" s="135"/>
      <c r="F36" s="135"/>
    </row>
    <row r="37" spans="1:7" ht="27" customHeight="1">
      <c r="B37" s="135"/>
      <c r="C37" s="135"/>
      <c r="D37" s="135"/>
      <c r="E37" s="135"/>
      <c r="F37" s="135"/>
    </row>
    <row r="38" spans="1:7" ht="15.75">
      <c r="B38" s="135"/>
      <c r="C38" s="135"/>
      <c r="D38" s="135"/>
      <c r="E38" s="135"/>
      <c r="F38" s="135"/>
    </row>
    <row r="39" spans="1:7" ht="15.75">
      <c r="B39" s="135"/>
      <c r="C39" s="135"/>
      <c r="D39" s="135"/>
      <c r="E39" s="135"/>
      <c r="F39" s="135"/>
    </row>
    <row r="40" spans="1:7" ht="15.75">
      <c r="B40" s="135"/>
      <c r="C40" s="135"/>
      <c r="D40" s="135"/>
      <c r="E40" s="135"/>
      <c r="F40" s="135"/>
    </row>
    <row r="41" spans="1:7" ht="16.5">
      <c r="A41" s="130"/>
      <c r="B41" s="133"/>
      <c r="C41" s="137"/>
      <c r="D41" s="137"/>
      <c r="E41" s="137"/>
      <c r="F41" s="133"/>
    </row>
  </sheetData>
  <mergeCells count="4">
    <mergeCell ref="A3:F3"/>
    <mergeCell ref="A4:F4"/>
    <mergeCell ref="A5:F5"/>
    <mergeCell ref="B33:F33"/>
  </mergeCells>
  <printOptions horizontalCentered="1"/>
  <pageMargins left="0.2" right="0.2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workbookViewId="0">
      <selection sqref="A1:A2"/>
    </sheetView>
  </sheetViews>
  <sheetFormatPr defaultRowHeight="12.75"/>
  <cols>
    <col min="1" max="1" width="7.5703125" style="139" customWidth="1"/>
    <col min="2" max="2" width="50" style="139" customWidth="1"/>
    <col min="3" max="3" width="14.5703125" style="139" customWidth="1"/>
    <col min="4" max="4" width="12.5703125" style="139" customWidth="1"/>
    <col min="5" max="5" width="12.28515625" style="139" customWidth="1"/>
    <col min="6" max="6" width="12.7109375" style="139" customWidth="1"/>
    <col min="7" max="7" width="11.5703125" style="139" customWidth="1"/>
    <col min="8" max="8" width="12.140625" style="139" customWidth="1"/>
    <col min="9" max="9" width="9.140625" style="139"/>
    <col min="10" max="10" width="11.140625" style="139" bestFit="1" customWidth="1"/>
    <col min="11" max="258" width="9.140625" style="139"/>
    <col min="259" max="259" width="7.5703125" style="139" customWidth="1"/>
    <col min="260" max="260" width="53.28515625" style="139" customWidth="1"/>
    <col min="261" max="261" width="15.140625" style="139" customWidth="1"/>
    <col min="262" max="262" width="14" style="139" customWidth="1"/>
    <col min="263" max="263" width="12.42578125" style="139" bestFit="1" customWidth="1"/>
    <col min="264" max="265" width="9.140625" style="139"/>
    <col min="266" max="266" width="11.140625" style="139" bestFit="1" customWidth="1"/>
    <col min="267" max="514" width="9.140625" style="139"/>
    <col min="515" max="515" width="7.5703125" style="139" customWidth="1"/>
    <col min="516" max="516" width="53.28515625" style="139" customWidth="1"/>
    <col min="517" max="517" width="15.140625" style="139" customWidth="1"/>
    <col min="518" max="518" width="14" style="139" customWidth="1"/>
    <col min="519" max="519" width="12.42578125" style="139" bestFit="1" customWidth="1"/>
    <col min="520" max="521" width="9.140625" style="139"/>
    <col min="522" max="522" width="11.140625" style="139" bestFit="1" customWidth="1"/>
    <col min="523" max="770" width="9.140625" style="139"/>
    <col min="771" max="771" width="7.5703125" style="139" customWidth="1"/>
    <col min="772" max="772" width="53.28515625" style="139" customWidth="1"/>
    <col min="773" max="773" width="15.140625" style="139" customWidth="1"/>
    <col min="774" max="774" width="14" style="139" customWidth="1"/>
    <col min="775" max="775" width="12.42578125" style="139" bestFit="1" customWidth="1"/>
    <col min="776" max="777" width="9.140625" style="139"/>
    <col min="778" max="778" width="11.140625" style="139" bestFit="1" customWidth="1"/>
    <col min="779" max="1026" width="9.140625" style="139"/>
    <col min="1027" max="1027" width="7.5703125" style="139" customWidth="1"/>
    <col min="1028" max="1028" width="53.28515625" style="139" customWidth="1"/>
    <col min="1029" max="1029" width="15.140625" style="139" customWidth="1"/>
    <col min="1030" max="1030" width="14" style="139" customWidth="1"/>
    <col min="1031" max="1031" width="12.42578125" style="139" bestFit="1" customWidth="1"/>
    <col min="1032" max="1033" width="9.140625" style="139"/>
    <col min="1034" max="1034" width="11.140625" style="139" bestFit="1" customWidth="1"/>
    <col min="1035" max="1282" width="9.140625" style="139"/>
    <col min="1283" max="1283" width="7.5703125" style="139" customWidth="1"/>
    <col min="1284" max="1284" width="53.28515625" style="139" customWidth="1"/>
    <col min="1285" max="1285" width="15.140625" style="139" customWidth="1"/>
    <col min="1286" max="1286" width="14" style="139" customWidth="1"/>
    <col min="1287" max="1287" width="12.42578125" style="139" bestFit="1" customWidth="1"/>
    <col min="1288" max="1289" width="9.140625" style="139"/>
    <col min="1290" max="1290" width="11.140625" style="139" bestFit="1" customWidth="1"/>
    <col min="1291" max="1538" width="9.140625" style="139"/>
    <col min="1539" max="1539" width="7.5703125" style="139" customWidth="1"/>
    <col min="1540" max="1540" width="53.28515625" style="139" customWidth="1"/>
    <col min="1541" max="1541" width="15.140625" style="139" customWidth="1"/>
    <col min="1542" max="1542" width="14" style="139" customWidth="1"/>
    <col min="1543" max="1543" width="12.42578125" style="139" bestFit="1" customWidth="1"/>
    <col min="1544" max="1545" width="9.140625" style="139"/>
    <col min="1546" max="1546" width="11.140625" style="139" bestFit="1" customWidth="1"/>
    <col min="1547" max="1794" width="9.140625" style="139"/>
    <col min="1795" max="1795" width="7.5703125" style="139" customWidth="1"/>
    <col min="1796" max="1796" width="53.28515625" style="139" customWidth="1"/>
    <col min="1797" max="1797" width="15.140625" style="139" customWidth="1"/>
    <col min="1798" max="1798" width="14" style="139" customWidth="1"/>
    <col min="1799" max="1799" width="12.42578125" style="139" bestFit="1" customWidth="1"/>
    <col min="1800" max="1801" width="9.140625" style="139"/>
    <col min="1802" max="1802" width="11.140625" style="139" bestFit="1" customWidth="1"/>
    <col min="1803" max="2050" width="9.140625" style="139"/>
    <col min="2051" max="2051" width="7.5703125" style="139" customWidth="1"/>
    <col min="2052" max="2052" width="53.28515625" style="139" customWidth="1"/>
    <col min="2053" max="2053" width="15.140625" style="139" customWidth="1"/>
    <col min="2054" max="2054" width="14" style="139" customWidth="1"/>
    <col min="2055" max="2055" width="12.42578125" style="139" bestFit="1" customWidth="1"/>
    <col min="2056" max="2057" width="9.140625" style="139"/>
    <col min="2058" max="2058" width="11.140625" style="139" bestFit="1" customWidth="1"/>
    <col min="2059" max="2306" width="9.140625" style="139"/>
    <col min="2307" max="2307" width="7.5703125" style="139" customWidth="1"/>
    <col min="2308" max="2308" width="53.28515625" style="139" customWidth="1"/>
    <col min="2309" max="2309" width="15.140625" style="139" customWidth="1"/>
    <col min="2310" max="2310" width="14" style="139" customWidth="1"/>
    <col min="2311" max="2311" width="12.42578125" style="139" bestFit="1" customWidth="1"/>
    <col min="2312" max="2313" width="9.140625" style="139"/>
    <col min="2314" max="2314" width="11.140625" style="139" bestFit="1" customWidth="1"/>
    <col min="2315" max="2562" width="9.140625" style="139"/>
    <col min="2563" max="2563" width="7.5703125" style="139" customWidth="1"/>
    <col min="2564" max="2564" width="53.28515625" style="139" customWidth="1"/>
    <col min="2565" max="2565" width="15.140625" style="139" customWidth="1"/>
    <col min="2566" max="2566" width="14" style="139" customWidth="1"/>
    <col min="2567" max="2567" width="12.42578125" style="139" bestFit="1" customWidth="1"/>
    <col min="2568" max="2569" width="9.140625" style="139"/>
    <col min="2570" max="2570" width="11.140625" style="139" bestFit="1" customWidth="1"/>
    <col min="2571" max="2818" width="9.140625" style="139"/>
    <col min="2819" max="2819" width="7.5703125" style="139" customWidth="1"/>
    <col min="2820" max="2820" width="53.28515625" style="139" customWidth="1"/>
    <col min="2821" max="2821" width="15.140625" style="139" customWidth="1"/>
    <col min="2822" max="2822" width="14" style="139" customWidth="1"/>
    <col min="2823" max="2823" width="12.42578125" style="139" bestFit="1" customWidth="1"/>
    <col min="2824" max="2825" width="9.140625" style="139"/>
    <col min="2826" max="2826" width="11.140625" style="139" bestFit="1" customWidth="1"/>
    <col min="2827" max="3074" width="9.140625" style="139"/>
    <col min="3075" max="3075" width="7.5703125" style="139" customWidth="1"/>
    <col min="3076" max="3076" width="53.28515625" style="139" customWidth="1"/>
    <col min="3077" max="3077" width="15.140625" style="139" customWidth="1"/>
    <col min="3078" max="3078" width="14" style="139" customWidth="1"/>
    <col min="3079" max="3079" width="12.42578125" style="139" bestFit="1" customWidth="1"/>
    <col min="3080" max="3081" width="9.140625" style="139"/>
    <col min="3082" max="3082" width="11.140625" style="139" bestFit="1" customWidth="1"/>
    <col min="3083" max="3330" width="9.140625" style="139"/>
    <col min="3331" max="3331" width="7.5703125" style="139" customWidth="1"/>
    <col min="3332" max="3332" width="53.28515625" style="139" customWidth="1"/>
    <col min="3333" max="3333" width="15.140625" style="139" customWidth="1"/>
    <col min="3334" max="3334" width="14" style="139" customWidth="1"/>
    <col min="3335" max="3335" width="12.42578125" style="139" bestFit="1" customWidth="1"/>
    <col min="3336" max="3337" width="9.140625" style="139"/>
    <col min="3338" max="3338" width="11.140625" style="139" bestFit="1" customWidth="1"/>
    <col min="3339" max="3586" width="9.140625" style="139"/>
    <col min="3587" max="3587" width="7.5703125" style="139" customWidth="1"/>
    <col min="3588" max="3588" width="53.28515625" style="139" customWidth="1"/>
    <col min="3589" max="3589" width="15.140625" style="139" customWidth="1"/>
    <col min="3590" max="3590" width="14" style="139" customWidth="1"/>
    <col min="3591" max="3591" width="12.42578125" style="139" bestFit="1" customWidth="1"/>
    <col min="3592" max="3593" width="9.140625" style="139"/>
    <col min="3594" max="3594" width="11.140625" style="139" bestFit="1" customWidth="1"/>
    <col min="3595" max="3842" width="9.140625" style="139"/>
    <col min="3843" max="3843" width="7.5703125" style="139" customWidth="1"/>
    <col min="3844" max="3844" width="53.28515625" style="139" customWidth="1"/>
    <col min="3845" max="3845" width="15.140625" style="139" customWidth="1"/>
    <col min="3846" max="3846" width="14" style="139" customWidth="1"/>
    <col min="3847" max="3847" width="12.42578125" style="139" bestFit="1" customWidth="1"/>
    <col min="3848" max="3849" width="9.140625" style="139"/>
    <col min="3850" max="3850" width="11.140625" style="139" bestFit="1" customWidth="1"/>
    <col min="3851" max="4098" width="9.140625" style="139"/>
    <col min="4099" max="4099" width="7.5703125" style="139" customWidth="1"/>
    <col min="4100" max="4100" width="53.28515625" style="139" customWidth="1"/>
    <col min="4101" max="4101" width="15.140625" style="139" customWidth="1"/>
    <col min="4102" max="4102" width="14" style="139" customWidth="1"/>
    <col min="4103" max="4103" width="12.42578125" style="139" bestFit="1" customWidth="1"/>
    <col min="4104" max="4105" width="9.140625" style="139"/>
    <col min="4106" max="4106" width="11.140625" style="139" bestFit="1" customWidth="1"/>
    <col min="4107" max="4354" width="9.140625" style="139"/>
    <col min="4355" max="4355" width="7.5703125" style="139" customWidth="1"/>
    <col min="4356" max="4356" width="53.28515625" style="139" customWidth="1"/>
    <col min="4357" max="4357" width="15.140625" style="139" customWidth="1"/>
    <col min="4358" max="4358" width="14" style="139" customWidth="1"/>
    <col min="4359" max="4359" width="12.42578125" style="139" bestFit="1" customWidth="1"/>
    <col min="4360" max="4361" width="9.140625" style="139"/>
    <col min="4362" max="4362" width="11.140625" style="139" bestFit="1" customWidth="1"/>
    <col min="4363" max="4610" width="9.140625" style="139"/>
    <col min="4611" max="4611" width="7.5703125" style="139" customWidth="1"/>
    <col min="4612" max="4612" width="53.28515625" style="139" customWidth="1"/>
    <col min="4613" max="4613" width="15.140625" style="139" customWidth="1"/>
    <col min="4614" max="4614" width="14" style="139" customWidth="1"/>
    <col min="4615" max="4615" width="12.42578125" style="139" bestFit="1" customWidth="1"/>
    <col min="4616" max="4617" width="9.140625" style="139"/>
    <col min="4618" max="4618" width="11.140625" style="139" bestFit="1" customWidth="1"/>
    <col min="4619" max="4866" width="9.140625" style="139"/>
    <col min="4867" max="4867" width="7.5703125" style="139" customWidth="1"/>
    <col min="4868" max="4868" width="53.28515625" style="139" customWidth="1"/>
    <col min="4869" max="4869" width="15.140625" style="139" customWidth="1"/>
    <col min="4870" max="4870" width="14" style="139" customWidth="1"/>
    <col min="4871" max="4871" width="12.42578125" style="139" bestFit="1" customWidth="1"/>
    <col min="4872" max="4873" width="9.140625" style="139"/>
    <col min="4874" max="4874" width="11.140625" style="139" bestFit="1" customWidth="1"/>
    <col min="4875" max="5122" width="9.140625" style="139"/>
    <col min="5123" max="5123" width="7.5703125" style="139" customWidth="1"/>
    <col min="5124" max="5124" width="53.28515625" style="139" customWidth="1"/>
    <col min="5125" max="5125" width="15.140625" style="139" customWidth="1"/>
    <col min="5126" max="5126" width="14" style="139" customWidth="1"/>
    <col min="5127" max="5127" width="12.42578125" style="139" bestFit="1" customWidth="1"/>
    <col min="5128" max="5129" width="9.140625" style="139"/>
    <col min="5130" max="5130" width="11.140625" style="139" bestFit="1" customWidth="1"/>
    <col min="5131" max="5378" width="9.140625" style="139"/>
    <col min="5379" max="5379" width="7.5703125" style="139" customWidth="1"/>
    <col min="5380" max="5380" width="53.28515625" style="139" customWidth="1"/>
    <col min="5381" max="5381" width="15.140625" style="139" customWidth="1"/>
    <col min="5382" max="5382" width="14" style="139" customWidth="1"/>
    <col min="5383" max="5383" width="12.42578125" style="139" bestFit="1" customWidth="1"/>
    <col min="5384" max="5385" width="9.140625" style="139"/>
    <col min="5386" max="5386" width="11.140625" style="139" bestFit="1" customWidth="1"/>
    <col min="5387" max="5634" width="9.140625" style="139"/>
    <col min="5635" max="5635" width="7.5703125" style="139" customWidth="1"/>
    <col min="5636" max="5636" width="53.28515625" style="139" customWidth="1"/>
    <col min="5637" max="5637" width="15.140625" style="139" customWidth="1"/>
    <col min="5638" max="5638" width="14" style="139" customWidth="1"/>
    <col min="5639" max="5639" width="12.42578125" style="139" bestFit="1" customWidth="1"/>
    <col min="5640" max="5641" width="9.140625" style="139"/>
    <col min="5642" max="5642" width="11.140625" style="139" bestFit="1" customWidth="1"/>
    <col min="5643" max="5890" width="9.140625" style="139"/>
    <col min="5891" max="5891" width="7.5703125" style="139" customWidth="1"/>
    <col min="5892" max="5892" width="53.28515625" style="139" customWidth="1"/>
    <col min="5893" max="5893" width="15.140625" style="139" customWidth="1"/>
    <col min="5894" max="5894" width="14" style="139" customWidth="1"/>
    <col min="5895" max="5895" width="12.42578125" style="139" bestFit="1" customWidth="1"/>
    <col min="5896" max="5897" width="9.140625" style="139"/>
    <col min="5898" max="5898" width="11.140625" style="139" bestFit="1" customWidth="1"/>
    <col min="5899" max="6146" width="9.140625" style="139"/>
    <col min="6147" max="6147" width="7.5703125" style="139" customWidth="1"/>
    <col min="6148" max="6148" width="53.28515625" style="139" customWidth="1"/>
    <col min="6149" max="6149" width="15.140625" style="139" customWidth="1"/>
    <col min="6150" max="6150" width="14" style="139" customWidth="1"/>
    <col min="6151" max="6151" width="12.42578125" style="139" bestFit="1" customWidth="1"/>
    <col min="6152" max="6153" width="9.140625" style="139"/>
    <col min="6154" max="6154" width="11.140625" style="139" bestFit="1" customWidth="1"/>
    <col min="6155" max="6402" width="9.140625" style="139"/>
    <col min="6403" max="6403" width="7.5703125" style="139" customWidth="1"/>
    <col min="6404" max="6404" width="53.28515625" style="139" customWidth="1"/>
    <col min="6405" max="6405" width="15.140625" style="139" customWidth="1"/>
    <col min="6406" max="6406" width="14" style="139" customWidth="1"/>
    <col min="6407" max="6407" width="12.42578125" style="139" bestFit="1" customWidth="1"/>
    <col min="6408" max="6409" width="9.140625" style="139"/>
    <col min="6410" max="6410" width="11.140625" style="139" bestFit="1" customWidth="1"/>
    <col min="6411" max="6658" width="9.140625" style="139"/>
    <col min="6659" max="6659" width="7.5703125" style="139" customWidth="1"/>
    <col min="6660" max="6660" width="53.28515625" style="139" customWidth="1"/>
    <col min="6661" max="6661" width="15.140625" style="139" customWidth="1"/>
    <col min="6662" max="6662" width="14" style="139" customWidth="1"/>
    <col min="6663" max="6663" width="12.42578125" style="139" bestFit="1" customWidth="1"/>
    <col min="6664" max="6665" width="9.140625" style="139"/>
    <col min="6666" max="6666" width="11.140625" style="139" bestFit="1" customWidth="1"/>
    <col min="6667" max="6914" width="9.140625" style="139"/>
    <col min="6915" max="6915" width="7.5703125" style="139" customWidth="1"/>
    <col min="6916" max="6916" width="53.28515625" style="139" customWidth="1"/>
    <col min="6917" max="6917" width="15.140625" style="139" customWidth="1"/>
    <col min="6918" max="6918" width="14" style="139" customWidth="1"/>
    <col min="6919" max="6919" width="12.42578125" style="139" bestFit="1" customWidth="1"/>
    <col min="6920" max="6921" width="9.140625" style="139"/>
    <col min="6922" max="6922" width="11.140625" style="139" bestFit="1" customWidth="1"/>
    <col min="6923" max="7170" width="9.140625" style="139"/>
    <col min="7171" max="7171" width="7.5703125" style="139" customWidth="1"/>
    <col min="7172" max="7172" width="53.28515625" style="139" customWidth="1"/>
    <col min="7173" max="7173" width="15.140625" style="139" customWidth="1"/>
    <col min="7174" max="7174" width="14" style="139" customWidth="1"/>
    <col min="7175" max="7175" width="12.42578125" style="139" bestFit="1" customWidth="1"/>
    <col min="7176" max="7177" width="9.140625" style="139"/>
    <col min="7178" max="7178" width="11.140625" style="139" bestFit="1" customWidth="1"/>
    <col min="7179" max="7426" width="9.140625" style="139"/>
    <col min="7427" max="7427" width="7.5703125" style="139" customWidth="1"/>
    <col min="7428" max="7428" width="53.28515625" style="139" customWidth="1"/>
    <col min="7429" max="7429" width="15.140625" style="139" customWidth="1"/>
    <col min="7430" max="7430" width="14" style="139" customWidth="1"/>
    <col min="7431" max="7431" width="12.42578125" style="139" bestFit="1" customWidth="1"/>
    <col min="7432" max="7433" width="9.140625" style="139"/>
    <col min="7434" max="7434" width="11.140625" style="139" bestFit="1" customWidth="1"/>
    <col min="7435" max="7682" width="9.140625" style="139"/>
    <col min="7683" max="7683" width="7.5703125" style="139" customWidth="1"/>
    <col min="7684" max="7684" width="53.28515625" style="139" customWidth="1"/>
    <col min="7685" max="7685" width="15.140625" style="139" customWidth="1"/>
    <col min="7686" max="7686" width="14" style="139" customWidth="1"/>
    <col min="7687" max="7687" width="12.42578125" style="139" bestFit="1" customWidth="1"/>
    <col min="7688" max="7689" width="9.140625" style="139"/>
    <col min="7690" max="7690" width="11.140625" style="139" bestFit="1" customWidth="1"/>
    <col min="7691" max="7938" width="9.140625" style="139"/>
    <col min="7939" max="7939" width="7.5703125" style="139" customWidth="1"/>
    <col min="7940" max="7940" width="53.28515625" style="139" customWidth="1"/>
    <col min="7941" max="7941" width="15.140625" style="139" customWidth="1"/>
    <col min="7942" max="7942" width="14" style="139" customWidth="1"/>
    <col min="7943" max="7943" width="12.42578125" style="139" bestFit="1" customWidth="1"/>
    <col min="7944" max="7945" width="9.140625" style="139"/>
    <col min="7946" max="7946" width="11.140625" style="139" bestFit="1" customWidth="1"/>
    <col min="7947" max="8194" width="9.140625" style="139"/>
    <col min="8195" max="8195" width="7.5703125" style="139" customWidth="1"/>
    <col min="8196" max="8196" width="53.28515625" style="139" customWidth="1"/>
    <col min="8197" max="8197" width="15.140625" style="139" customWidth="1"/>
    <col min="8198" max="8198" width="14" style="139" customWidth="1"/>
    <col min="8199" max="8199" width="12.42578125" style="139" bestFit="1" customWidth="1"/>
    <col min="8200" max="8201" width="9.140625" style="139"/>
    <col min="8202" max="8202" width="11.140625" style="139" bestFit="1" customWidth="1"/>
    <col min="8203" max="8450" width="9.140625" style="139"/>
    <col min="8451" max="8451" width="7.5703125" style="139" customWidth="1"/>
    <col min="8452" max="8452" width="53.28515625" style="139" customWidth="1"/>
    <col min="8453" max="8453" width="15.140625" style="139" customWidth="1"/>
    <col min="8454" max="8454" width="14" style="139" customWidth="1"/>
    <col min="8455" max="8455" width="12.42578125" style="139" bestFit="1" customWidth="1"/>
    <col min="8456" max="8457" width="9.140625" style="139"/>
    <col min="8458" max="8458" width="11.140625" style="139" bestFit="1" customWidth="1"/>
    <col min="8459" max="8706" width="9.140625" style="139"/>
    <col min="8707" max="8707" width="7.5703125" style="139" customWidth="1"/>
    <col min="8708" max="8708" width="53.28515625" style="139" customWidth="1"/>
    <col min="8709" max="8709" width="15.140625" style="139" customWidth="1"/>
    <col min="8710" max="8710" width="14" style="139" customWidth="1"/>
    <col min="8711" max="8711" width="12.42578125" style="139" bestFit="1" customWidth="1"/>
    <col min="8712" max="8713" width="9.140625" style="139"/>
    <col min="8714" max="8714" width="11.140625" style="139" bestFit="1" customWidth="1"/>
    <col min="8715" max="8962" width="9.140625" style="139"/>
    <col min="8963" max="8963" width="7.5703125" style="139" customWidth="1"/>
    <col min="8964" max="8964" width="53.28515625" style="139" customWidth="1"/>
    <col min="8965" max="8965" width="15.140625" style="139" customWidth="1"/>
    <col min="8966" max="8966" width="14" style="139" customWidth="1"/>
    <col min="8967" max="8967" width="12.42578125" style="139" bestFit="1" customWidth="1"/>
    <col min="8968" max="8969" width="9.140625" style="139"/>
    <col min="8970" max="8970" width="11.140625" style="139" bestFit="1" customWidth="1"/>
    <col min="8971" max="9218" width="9.140625" style="139"/>
    <col min="9219" max="9219" width="7.5703125" style="139" customWidth="1"/>
    <col min="9220" max="9220" width="53.28515625" style="139" customWidth="1"/>
    <col min="9221" max="9221" width="15.140625" style="139" customWidth="1"/>
    <col min="9222" max="9222" width="14" style="139" customWidth="1"/>
    <col min="9223" max="9223" width="12.42578125" style="139" bestFit="1" customWidth="1"/>
    <col min="9224" max="9225" width="9.140625" style="139"/>
    <col min="9226" max="9226" width="11.140625" style="139" bestFit="1" customWidth="1"/>
    <col min="9227" max="9474" width="9.140625" style="139"/>
    <col min="9475" max="9475" width="7.5703125" style="139" customWidth="1"/>
    <col min="9476" max="9476" width="53.28515625" style="139" customWidth="1"/>
    <col min="9477" max="9477" width="15.140625" style="139" customWidth="1"/>
    <col min="9478" max="9478" width="14" style="139" customWidth="1"/>
    <col min="9479" max="9479" width="12.42578125" style="139" bestFit="1" customWidth="1"/>
    <col min="9480" max="9481" width="9.140625" style="139"/>
    <col min="9482" max="9482" width="11.140625" style="139" bestFit="1" customWidth="1"/>
    <col min="9483" max="9730" width="9.140625" style="139"/>
    <col min="9731" max="9731" width="7.5703125" style="139" customWidth="1"/>
    <col min="9732" max="9732" width="53.28515625" style="139" customWidth="1"/>
    <col min="9733" max="9733" width="15.140625" style="139" customWidth="1"/>
    <col min="9734" max="9734" width="14" style="139" customWidth="1"/>
    <col min="9735" max="9735" width="12.42578125" style="139" bestFit="1" customWidth="1"/>
    <col min="9736" max="9737" width="9.140625" style="139"/>
    <col min="9738" max="9738" width="11.140625" style="139" bestFit="1" customWidth="1"/>
    <col min="9739" max="9986" width="9.140625" style="139"/>
    <col min="9987" max="9987" width="7.5703125" style="139" customWidth="1"/>
    <col min="9988" max="9988" width="53.28515625" style="139" customWidth="1"/>
    <col min="9989" max="9989" width="15.140625" style="139" customWidth="1"/>
    <col min="9990" max="9990" width="14" style="139" customWidth="1"/>
    <col min="9991" max="9991" width="12.42578125" style="139" bestFit="1" customWidth="1"/>
    <col min="9992" max="9993" width="9.140625" style="139"/>
    <col min="9994" max="9994" width="11.140625" style="139" bestFit="1" customWidth="1"/>
    <col min="9995" max="10242" width="9.140625" style="139"/>
    <col min="10243" max="10243" width="7.5703125" style="139" customWidth="1"/>
    <col min="10244" max="10244" width="53.28515625" style="139" customWidth="1"/>
    <col min="10245" max="10245" width="15.140625" style="139" customWidth="1"/>
    <col min="10246" max="10246" width="14" style="139" customWidth="1"/>
    <col min="10247" max="10247" width="12.42578125" style="139" bestFit="1" customWidth="1"/>
    <col min="10248" max="10249" width="9.140625" style="139"/>
    <col min="10250" max="10250" width="11.140625" style="139" bestFit="1" customWidth="1"/>
    <col min="10251" max="10498" width="9.140625" style="139"/>
    <col min="10499" max="10499" width="7.5703125" style="139" customWidth="1"/>
    <col min="10500" max="10500" width="53.28515625" style="139" customWidth="1"/>
    <col min="10501" max="10501" width="15.140625" style="139" customWidth="1"/>
    <col min="10502" max="10502" width="14" style="139" customWidth="1"/>
    <col min="10503" max="10503" width="12.42578125" style="139" bestFit="1" customWidth="1"/>
    <col min="10504" max="10505" width="9.140625" style="139"/>
    <col min="10506" max="10506" width="11.140625" style="139" bestFit="1" customWidth="1"/>
    <col min="10507" max="10754" width="9.140625" style="139"/>
    <col min="10755" max="10755" width="7.5703125" style="139" customWidth="1"/>
    <col min="10756" max="10756" width="53.28515625" style="139" customWidth="1"/>
    <col min="10757" max="10757" width="15.140625" style="139" customWidth="1"/>
    <col min="10758" max="10758" width="14" style="139" customWidth="1"/>
    <col min="10759" max="10759" width="12.42578125" style="139" bestFit="1" customWidth="1"/>
    <col min="10760" max="10761" width="9.140625" style="139"/>
    <col min="10762" max="10762" width="11.140625" style="139" bestFit="1" customWidth="1"/>
    <col min="10763" max="11010" width="9.140625" style="139"/>
    <col min="11011" max="11011" width="7.5703125" style="139" customWidth="1"/>
    <col min="11012" max="11012" width="53.28515625" style="139" customWidth="1"/>
    <col min="11013" max="11013" width="15.140625" style="139" customWidth="1"/>
    <col min="11014" max="11014" width="14" style="139" customWidth="1"/>
    <col min="11015" max="11015" width="12.42578125" style="139" bestFit="1" customWidth="1"/>
    <col min="11016" max="11017" width="9.140625" style="139"/>
    <col min="11018" max="11018" width="11.140625" style="139" bestFit="1" customWidth="1"/>
    <col min="11019" max="11266" width="9.140625" style="139"/>
    <col min="11267" max="11267" width="7.5703125" style="139" customWidth="1"/>
    <col min="11268" max="11268" width="53.28515625" style="139" customWidth="1"/>
    <col min="11269" max="11269" width="15.140625" style="139" customWidth="1"/>
    <col min="11270" max="11270" width="14" style="139" customWidth="1"/>
    <col min="11271" max="11271" width="12.42578125" style="139" bestFit="1" customWidth="1"/>
    <col min="11272" max="11273" width="9.140625" style="139"/>
    <col min="11274" max="11274" width="11.140625" style="139" bestFit="1" customWidth="1"/>
    <col min="11275" max="11522" width="9.140625" style="139"/>
    <col min="11523" max="11523" width="7.5703125" style="139" customWidth="1"/>
    <col min="11524" max="11524" width="53.28515625" style="139" customWidth="1"/>
    <col min="11525" max="11525" width="15.140625" style="139" customWidth="1"/>
    <col min="11526" max="11526" width="14" style="139" customWidth="1"/>
    <col min="11527" max="11527" width="12.42578125" style="139" bestFit="1" customWidth="1"/>
    <col min="11528" max="11529" width="9.140625" style="139"/>
    <col min="11530" max="11530" width="11.140625" style="139" bestFit="1" customWidth="1"/>
    <col min="11531" max="11778" width="9.140625" style="139"/>
    <col min="11779" max="11779" width="7.5703125" style="139" customWidth="1"/>
    <col min="11780" max="11780" width="53.28515625" style="139" customWidth="1"/>
    <col min="11781" max="11781" width="15.140625" style="139" customWidth="1"/>
    <col min="11782" max="11782" width="14" style="139" customWidth="1"/>
    <col min="11783" max="11783" width="12.42578125" style="139" bestFit="1" customWidth="1"/>
    <col min="11784" max="11785" width="9.140625" style="139"/>
    <col min="11786" max="11786" width="11.140625" style="139" bestFit="1" customWidth="1"/>
    <col min="11787" max="12034" width="9.140625" style="139"/>
    <col min="12035" max="12035" width="7.5703125" style="139" customWidth="1"/>
    <col min="12036" max="12036" width="53.28515625" style="139" customWidth="1"/>
    <col min="12037" max="12037" width="15.140625" style="139" customWidth="1"/>
    <col min="12038" max="12038" width="14" style="139" customWidth="1"/>
    <col min="12039" max="12039" width="12.42578125" style="139" bestFit="1" customWidth="1"/>
    <col min="12040" max="12041" width="9.140625" style="139"/>
    <col min="12042" max="12042" width="11.140625" style="139" bestFit="1" customWidth="1"/>
    <col min="12043" max="12290" width="9.140625" style="139"/>
    <col min="12291" max="12291" width="7.5703125" style="139" customWidth="1"/>
    <col min="12292" max="12292" width="53.28515625" style="139" customWidth="1"/>
    <col min="12293" max="12293" width="15.140625" style="139" customWidth="1"/>
    <col min="12294" max="12294" width="14" style="139" customWidth="1"/>
    <col min="12295" max="12295" width="12.42578125" style="139" bestFit="1" customWidth="1"/>
    <col min="12296" max="12297" width="9.140625" style="139"/>
    <col min="12298" max="12298" width="11.140625" style="139" bestFit="1" customWidth="1"/>
    <col min="12299" max="12546" width="9.140625" style="139"/>
    <col min="12547" max="12547" width="7.5703125" style="139" customWidth="1"/>
    <col min="12548" max="12548" width="53.28515625" style="139" customWidth="1"/>
    <col min="12549" max="12549" width="15.140625" style="139" customWidth="1"/>
    <col min="12550" max="12550" width="14" style="139" customWidth="1"/>
    <col min="12551" max="12551" width="12.42578125" style="139" bestFit="1" customWidth="1"/>
    <col min="12552" max="12553" width="9.140625" style="139"/>
    <col min="12554" max="12554" width="11.140625" style="139" bestFit="1" customWidth="1"/>
    <col min="12555" max="12802" width="9.140625" style="139"/>
    <col min="12803" max="12803" width="7.5703125" style="139" customWidth="1"/>
    <col min="12804" max="12804" width="53.28515625" style="139" customWidth="1"/>
    <col min="12805" max="12805" width="15.140625" style="139" customWidth="1"/>
    <col min="12806" max="12806" width="14" style="139" customWidth="1"/>
    <col min="12807" max="12807" width="12.42578125" style="139" bestFit="1" customWidth="1"/>
    <col min="12808" max="12809" width="9.140625" style="139"/>
    <col min="12810" max="12810" width="11.140625" style="139" bestFit="1" customWidth="1"/>
    <col min="12811" max="13058" width="9.140625" style="139"/>
    <col min="13059" max="13059" width="7.5703125" style="139" customWidth="1"/>
    <col min="13060" max="13060" width="53.28515625" style="139" customWidth="1"/>
    <col min="13061" max="13061" width="15.140625" style="139" customWidth="1"/>
    <col min="13062" max="13062" width="14" style="139" customWidth="1"/>
    <col min="13063" max="13063" width="12.42578125" style="139" bestFit="1" customWidth="1"/>
    <col min="13064" max="13065" width="9.140625" style="139"/>
    <col min="13066" max="13066" width="11.140625" style="139" bestFit="1" customWidth="1"/>
    <col min="13067" max="13314" width="9.140625" style="139"/>
    <col min="13315" max="13315" width="7.5703125" style="139" customWidth="1"/>
    <col min="13316" max="13316" width="53.28515625" style="139" customWidth="1"/>
    <col min="13317" max="13317" width="15.140625" style="139" customWidth="1"/>
    <col min="13318" max="13318" width="14" style="139" customWidth="1"/>
    <col min="13319" max="13319" width="12.42578125" style="139" bestFit="1" customWidth="1"/>
    <col min="13320" max="13321" width="9.140625" style="139"/>
    <col min="13322" max="13322" width="11.140625" style="139" bestFit="1" customWidth="1"/>
    <col min="13323" max="13570" width="9.140625" style="139"/>
    <col min="13571" max="13571" width="7.5703125" style="139" customWidth="1"/>
    <col min="13572" max="13572" width="53.28515625" style="139" customWidth="1"/>
    <col min="13573" max="13573" width="15.140625" style="139" customWidth="1"/>
    <col min="13574" max="13574" width="14" style="139" customWidth="1"/>
    <col min="13575" max="13575" width="12.42578125" style="139" bestFit="1" customWidth="1"/>
    <col min="13576" max="13577" width="9.140625" style="139"/>
    <col min="13578" max="13578" width="11.140625" style="139" bestFit="1" customWidth="1"/>
    <col min="13579" max="13826" width="9.140625" style="139"/>
    <col min="13827" max="13827" width="7.5703125" style="139" customWidth="1"/>
    <col min="13828" max="13828" width="53.28515625" style="139" customWidth="1"/>
    <col min="13829" max="13829" width="15.140625" style="139" customWidth="1"/>
    <col min="13830" max="13830" width="14" style="139" customWidth="1"/>
    <col min="13831" max="13831" width="12.42578125" style="139" bestFit="1" customWidth="1"/>
    <col min="13832" max="13833" width="9.140625" style="139"/>
    <col min="13834" max="13834" width="11.140625" style="139" bestFit="1" customWidth="1"/>
    <col min="13835" max="14082" width="9.140625" style="139"/>
    <col min="14083" max="14083" width="7.5703125" style="139" customWidth="1"/>
    <col min="14084" max="14084" width="53.28515625" style="139" customWidth="1"/>
    <col min="14085" max="14085" width="15.140625" style="139" customWidth="1"/>
    <col min="14086" max="14086" width="14" style="139" customWidth="1"/>
    <col min="14087" max="14087" width="12.42578125" style="139" bestFit="1" customWidth="1"/>
    <col min="14088" max="14089" width="9.140625" style="139"/>
    <col min="14090" max="14090" width="11.140625" style="139" bestFit="1" customWidth="1"/>
    <col min="14091" max="14338" width="9.140625" style="139"/>
    <col min="14339" max="14339" width="7.5703125" style="139" customWidth="1"/>
    <col min="14340" max="14340" width="53.28515625" style="139" customWidth="1"/>
    <col min="14341" max="14341" width="15.140625" style="139" customWidth="1"/>
    <col min="14342" max="14342" width="14" style="139" customWidth="1"/>
    <col min="14343" max="14343" width="12.42578125" style="139" bestFit="1" customWidth="1"/>
    <col min="14344" max="14345" width="9.140625" style="139"/>
    <col min="14346" max="14346" width="11.140625" style="139" bestFit="1" customWidth="1"/>
    <col min="14347" max="14594" width="9.140625" style="139"/>
    <col min="14595" max="14595" width="7.5703125" style="139" customWidth="1"/>
    <col min="14596" max="14596" width="53.28515625" style="139" customWidth="1"/>
    <col min="14597" max="14597" width="15.140625" style="139" customWidth="1"/>
    <col min="14598" max="14598" width="14" style="139" customWidth="1"/>
    <col min="14599" max="14599" width="12.42578125" style="139" bestFit="1" customWidth="1"/>
    <col min="14600" max="14601" width="9.140625" style="139"/>
    <col min="14602" max="14602" width="11.140625" style="139" bestFit="1" customWidth="1"/>
    <col min="14603" max="14850" width="9.140625" style="139"/>
    <col min="14851" max="14851" width="7.5703125" style="139" customWidth="1"/>
    <col min="14852" max="14852" width="53.28515625" style="139" customWidth="1"/>
    <col min="14853" max="14853" width="15.140625" style="139" customWidth="1"/>
    <col min="14854" max="14854" width="14" style="139" customWidth="1"/>
    <col min="14855" max="14855" width="12.42578125" style="139" bestFit="1" customWidth="1"/>
    <col min="14856" max="14857" width="9.140625" style="139"/>
    <col min="14858" max="14858" width="11.140625" style="139" bestFit="1" customWidth="1"/>
    <col min="14859" max="15106" width="9.140625" style="139"/>
    <col min="15107" max="15107" width="7.5703125" style="139" customWidth="1"/>
    <col min="15108" max="15108" width="53.28515625" style="139" customWidth="1"/>
    <col min="15109" max="15109" width="15.140625" style="139" customWidth="1"/>
    <col min="15110" max="15110" width="14" style="139" customWidth="1"/>
    <col min="15111" max="15111" width="12.42578125" style="139" bestFit="1" customWidth="1"/>
    <col min="15112" max="15113" width="9.140625" style="139"/>
    <col min="15114" max="15114" width="11.140625" style="139" bestFit="1" customWidth="1"/>
    <col min="15115" max="15362" width="9.140625" style="139"/>
    <col min="15363" max="15363" width="7.5703125" style="139" customWidth="1"/>
    <col min="15364" max="15364" width="53.28515625" style="139" customWidth="1"/>
    <col min="15365" max="15365" width="15.140625" style="139" customWidth="1"/>
    <col min="15366" max="15366" width="14" style="139" customWidth="1"/>
    <col min="15367" max="15367" width="12.42578125" style="139" bestFit="1" customWidth="1"/>
    <col min="15368" max="15369" width="9.140625" style="139"/>
    <col min="15370" max="15370" width="11.140625" style="139" bestFit="1" customWidth="1"/>
    <col min="15371" max="15618" width="9.140625" style="139"/>
    <col min="15619" max="15619" width="7.5703125" style="139" customWidth="1"/>
    <col min="15620" max="15620" width="53.28515625" style="139" customWidth="1"/>
    <col min="15621" max="15621" width="15.140625" style="139" customWidth="1"/>
    <col min="15622" max="15622" width="14" style="139" customWidth="1"/>
    <col min="15623" max="15623" width="12.42578125" style="139" bestFit="1" customWidth="1"/>
    <col min="15624" max="15625" width="9.140625" style="139"/>
    <col min="15626" max="15626" width="11.140625" style="139" bestFit="1" customWidth="1"/>
    <col min="15627" max="15874" width="9.140625" style="139"/>
    <col min="15875" max="15875" width="7.5703125" style="139" customWidth="1"/>
    <col min="15876" max="15876" width="53.28515625" style="139" customWidth="1"/>
    <col min="15877" max="15877" width="15.140625" style="139" customWidth="1"/>
    <col min="15878" max="15878" width="14" style="139" customWidth="1"/>
    <col min="15879" max="15879" width="12.42578125" style="139" bestFit="1" customWidth="1"/>
    <col min="15880" max="15881" width="9.140625" style="139"/>
    <col min="15882" max="15882" width="11.140625" style="139" bestFit="1" customWidth="1"/>
    <col min="15883" max="16130" width="9.140625" style="139"/>
    <col min="16131" max="16131" width="7.5703125" style="139" customWidth="1"/>
    <col min="16132" max="16132" width="53.28515625" style="139" customWidth="1"/>
    <col min="16133" max="16133" width="15.140625" style="139" customWidth="1"/>
    <col min="16134" max="16134" width="14" style="139" customWidth="1"/>
    <col min="16135" max="16135" width="12.42578125" style="139" bestFit="1" customWidth="1"/>
    <col min="16136" max="16137" width="9.140625" style="139"/>
    <col min="16138" max="16138" width="11.140625" style="139" bestFit="1" customWidth="1"/>
    <col min="16139" max="16384" width="9.140625" style="139"/>
  </cols>
  <sheetData>
    <row r="1" spans="1:8" ht="16.5">
      <c r="A1" s="229" t="s">
        <v>256</v>
      </c>
      <c r="B1" s="116"/>
      <c r="C1" s="116"/>
      <c r="D1" s="116"/>
      <c r="E1" s="116"/>
      <c r="F1" s="143"/>
      <c r="G1" s="143" t="s">
        <v>207</v>
      </c>
      <c r="H1" s="143"/>
    </row>
    <row r="2" spans="1:8" ht="16.5">
      <c r="A2" s="142" t="s">
        <v>257</v>
      </c>
      <c r="B2" s="116"/>
      <c r="C2" s="116"/>
      <c r="D2" s="116"/>
      <c r="E2" s="116"/>
      <c r="F2" s="116"/>
      <c r="G2" s="116"/>
      <c r="H2" s="116"/>
    </row>
    <row r="3" spans="1:8" ht="16.5">
      <c r="A3" s="192"/>
      <c r="B3" s="192"/>
      <c r="C3" s="192"/>
      <c r="D3" s="192"/>
      <c r="E3" s="192"/>
      <c r="F3" s="192"/>
      <c r="G3" s="116"/>
    </row>
    <row r="4" spans="1:8" ht="41.25" customHeight="1">
      <c r="A4" s="194" t="s">
        <v>259</v>
      </c>
      <c r="B4" s="194"/>
      <c r="C4" s="194"/>
      <c r="D4" s="194"/>
      <c r="E4" s="194"/>
      <c r="F4" s="194"/>
      <c r="G4" s="194"/>
      <c r="H4" s="194"/>
    </row>
    <row r="5" spans="1:8" s="140" customFormat="1" ht="15.75">
      <c r="A5" s="195" t="str">
        <f>'69'!A5:E5</f>
        <v>(Dự toán trình Hội đồng nhân dân)</v>
      </c>
      <c r="B5" s="195"/>
      <c r="C5" s="195"/>
      <c r="D5" s="195"/>
      <c r="E5" s="195"/>
      <c r="F5" s="195"/>
      <c r="G5" s="195"/>
      <c r="H5" s="195"/>
    </row>
    <row r="6" spans="1:8" ht="16.5">
      <c r="A6" s="129"/>
      <c r="B6" s="129"/>
      <c r="C6" s="129"/>
      <c r="D6" s="129"/>
      <c r="E6" s="129"/>
      <c r="F6" s="129"/>
      <c r="G6" s="129"/>
      <c r="H6" s="129"/>
    </row>
    <row r="7" spans="1:8" ht="15.75">
      <c r="A7" s="117"/>
      <c r="B7" s="116"/>
      <c r="C7" s="116"/>
      <c r="D7" s="116"/>
      <c r="E7" s="116"/>
      <c r="F7" s="136"/>
      <c r="G7" s="116"/>
      <c r="H7" s="136" t="s">
        <v>206</v>
      </c>
    </row>
    <row r="8" spans="1:8" ht="15.75">
      <c r="A8" s="199" t="s">
        <v>132</v>
      </c>
      <c r="B8" s="199" t="s">
        <v>35</v>
      </c>
      <c r="C8" s="197" t="s">
        <v>260</v>
      </c>
      <c r="D8" s="198"/>
      <c r="E8" s="197" t="s">
        <v>254</v>
      </c>
      <c r="F8" s="198"/>
      <c r="G8" s="197" t="s">
        <v>202</v>
      </c>
      <c r="H8" s="198"/>
    </row>
    <row r="9" spans="1:8" ht="34.5" customHeight="1">
      <c r="A9" s="200"/>
      <c r="B9" s="200"/>
      <c r="C9" s="171" t="s">
        <v>148</v>
      </c>
      <c r="D9" s="171" t="s">
        <v>149</v>
      </c>
      <c r="E9" s="149" t="s">
        <v>148</v>
      </c>
      <c r="F9" s="149" t="s">
        <v>149</v>
      </c>
      <c r="G9" s="171" t="s">
        <v>148</v>
      </c>
      <c r="H9" s="171" t="s">
        <v>149</v>
      </c>
    </row>
    <row r="10" spans="1:8" ht="25.5" customHeight="1">
      <c r="A10" s="119"/>
      <c r="B10" s="120" t="s">
        <v>28</v>
      </c>
      <c r="C10" s="120">
        <f t="shared" ref="C10:D10" si="0">C11+C28</f>
        <v>191766</v>
      </c>
      <c r="D10" s="120">
        <f t="shared" si="0"/>
        <v>144084</v>
      </c>
      <c r="E10" s="120">
        <v>202000</v>
      </c>
      <c r="F10" s="120">
        <v>139862</v>
      </c>
      <c r="G10" s="120">
        <f>E10/C10%</f>
        <v>105.33671245163376</v>
      </c>
      <c r="H10" s="120">
        <f>F10/D10%</f>
        <v>97.06976485938759</v>
      </c>
    </row>
    <row r="11" spans="1:8" ht="25.5" customHeight="1">
      <c r="A11" s="124" t="s">
        <v>5</v>
      </c>
      <c r="B11" s="125" t="s">
        <v>29</v>
      </c>
      <c r="C11" s="125">
        <f t="shared" ref="C11:D11" si="1">SUM(C12:C27)</f>
        <v>191766</v>
      </c>
      <c r="D11" s="125">
        <f t="shared" si="1"/>
        <v>144084</v>
      </c>
      <c r="E11" s="125">
        <v>202000</v>
      </c>
      <c r="F11" s="125">
        <v>139862</v>
      </c>
      <c r="G11" s="125">
        <f t="shared" ref="G11:G27" si="2">E11/C11%</f>
        <v>105.33671245163376</v>
      </c>
      <c r="H11" s="125">
        <f t="shared" ref="H11:H27" si="3">F11/D11%</f>
        <v>97.06976485938759</v>
      </c>
    </row>
    <row r="12" spans="1:8" ht="25.5" customHeight="1">
      <c r="A12" s="122">
        <v>1</v>
      </c>
      <c r="B12" s="123" t="s">
        <v>150</v>
      </c>
      <c r="C12" s="123">
        <v>662</v>
      </c>
      <c r="D12" s="123">
        <v>212</v>
      </c>
      <c r="E12" s="231">
        <v>300</v>
      </c>
      <c r="F12" s="231">
        <v>120</v>
      </c>
      <c r="G12" s="123">
        <f t="shared" si="2"/>
        <v>45.317220543806648</v>
      </c>
      <c r="H12" s="123">
        <f t="shared" si="3"/>
        <v>56.60377358490566</v>
      </c>
    </row>
    <row r="13" spans="1:8" ht="25.5" customHeight="1">
      <c r="A13" s="122">
        <v>2</v>
      </c>
      <c r="B13" s="123" t="s">
        <v>151</v>
      </c>
      <c r="C13" s="123"/>
      <c r="D13" s="123"/>
      <c r="E13" s="231">
        <v>0</v>
      </c>
      <c r="F13" s="231">
        <v>0</v>
      </c>
      <c r="G13" s="123"/>
      <c r="H13" s="123"/>
    </row>
    <row r="14" spans="1:8" ht="25.5" customHeight="1">
      <c r="A14" s="122">
        <v>3</v>
      </c>
      <c r="B14" s="123" t="s">
        <v>152</v>
      </c>
      <c r="C14" s="123"/>
      <c r="D14" s="123"/>
      <c r="E14" s="231">
        <v>14000</v>
      </c>
      <c r="F14" s="231">
        <v>14000</v>
      </c>
      <c r="G14" s="123"/>
      <c r="H14" s="123"/>
    </row>
    <row r="15" spans="1:8" ht="25.5" customHeight="1">
      <c r="A15" s="122">
        <v>4</v>
      </c>
      <c r="B15" s="123" t="s">
        <v>154</v>
      </c>
      <c r="C15" s="123">
        <v>12600</v>
      </c>
      <c r="D15" s="123">
        <f>C15</f>
        <v>12600</v>
      </c>
      <c r="E15" s="231">
        <v>0</v>
      </c>
      <c r="F15" s="231">
        <v>0</v>
      </c>
      <c r="G15" s="123">
        <f t="shared" si="2"/>
        <v>0</v>
      </c>
      <c r="H15" s="123">
        <f t="shared" si="3"/>
        <v>0</v>
      </c>
    </row>
    <row r="16" spans="1:8" ht="25.5" customHeight="1">
      <c r="A16" s="122">
        <v>5</v>
      </c>
      <c r="B16" s="123" t="s">
        <v>30</v>
      </c>
      <c r="C16" s="123">
        <v>12600</v>
      </c>
      <c r="D16" s="123">
        <v>6300</v>
      </c>
      <c r="E16" s="231">
        <v>10000</v>
      </c>
      <c r="F16" s="231">
        <v>5000</v>
      </c>
      <c r="G16" s="123">
        <f t="shared" si="2"/>
        <v>79.365079365079367</v>
      </c>
      <c r="H16" s="123">
        <f t="shared" si="3"/>
        <v>79.365079365079367</v>
      </c>
    </row>
    <row r="17" spans="1:8" ht="25.5" customHeight="1">
      <c r="A17" s="122">
        <v>6</v>
      </c>
      <c r="B17" s="123" t="s">
        <v>153</v>
      </c>
      <c r="C17" s="123"/>
      <c r="D17" s="123"/>
      <c r="E17" s="231">
        <v>0</v>
      </c>
      <c r="F17" s="231">
        <v>0</v>
      </c>
      <c r="G17" s="123"/>
      <c r="H17" s="123"/>
    </row>
    <row r="18" spans="1:8" ht="25.5" customHeight="1">
      <c r="A18" s="122">
        <v>7</v>
      </c>
      <c r="B18" s="123" t="s">
        <v>31</v>
      </c>
      <c r="C18" s="123">
        <v>22500</v>
      </c>
      <c r="D18" s="123">
        <v>18968</v>
      </c>
      <c r="E18" s="231">
        <v>24840</v>
      </c>
      <c r="F18" s="231">
        <v>20232</v>
      </c>
      <c r="G18" s="123">
        <f t="shared" si="2"/>
        <v>110.4</v>
      </c>
      <c r="H18" s="123">
        <f t="shared" si="3"/>
        <v>106.66385491353859</v>
      </c>
    </row>
    <row r="19" spans="1:8" ht="25.5" customHeight="1">
      <c r="A19" s="122">
        <v>8</v>
      </c>
      <c r="B19" s="123" t="s">
        <v>155</v>
      </c>
      <c r="C19" s="123">
        <v>2100</v>
      </c>
      <c r="D19" s="123">
        <v>1452</v>
      </c>
      <c r="E19" s="231">
        <v>1800</v>
      </c>
      <c r="F19" s="231">
        <v>1800</v>
      </c>
      <c r="G19" s="123">
        <f t="shared" si="2"/>
        <v>85.714285714285708</v>
      </c>
      <c r="H19" s="123">
        <f t="shared" si="3"/>
        <v>123.96694214876034</v>
      </c>
    </row>
    <row r="20" spans="1:8" ht="25.5" customHeight="1">
      <c r="A20" s="122">
        <v>9</v>
      </c>
      <c r="B20" s="123" t="s">
        <v>261</v>
      </c>
      <c r="C20" s="123">
        <v>60</v>
      </c>
      <c r="D20" s="123">
        <f>C20</f>
        <v>60</v>
      </c>
      <c r="E20" s="231">
        <v>60</v>
      </c>
      <c r="F20" s="231">
        <v>60</v>
      </c>
      <c r="G20" s="123">
        <f t="shared" si="2"/>
        <v>100</v>
      </c>
      <c r="H20" s="123">
        <f t="shared" si="3"/>
        <v>100</v>
      </c>
    </row>
    <row r="21" spans="1:8" ht="25.5" customHeight="1">
      <c r="A21" s="122">
        <v>10</v>
      </c>
      <c r="B21" s="123" t="s">
        <v>156</v>
      </c>
      <c r="C21" s="123">
        <v>692</v>
      </c>
      <c r="D21" s="123">
        <v>390</v>
      </c>
      <c r="E21" s="231">
        <v>900</v>
      </c>
      <c r="F21" s="231">
        <v>450</v>
      </c>
      <c r="G21" s="123">
        <f t="shared" si="2"/>
        <v>130.05780346820811</v>
      </c>
      <c r="H21" s="123">
        <f t="shared" si="3"/>
        <v>115.38461538461539</v>
      </c>
    </row>
    <row r="22" spans="1:8" ht="25.5" customHeight="1">
      <c r="A22" s="122">
        <v>11</v>
      </c>
      <c r="B22" s="123" t="s">
        <v>32</v>
      </c>
      <c r="C22" s="123">
        <v>130000</v>
      </c>
      <c r="D22" s="123">
        <v>98037</v>
      </c>
      <c r="E22" s="231">
        <v>144000</v>
      </c>
      <c r="F22" s="231">
        <v>95100</v>
      </c>
      <c r="G22" s="123">
        <f t="shared" si="2"/>
        <v>110.76923076923077</v>
      </c>
      <c r="H22" s="123">
        <f t="shared" si="3"/>
        <v>97.004192294745863</v>
      </c>
    </row>
    <row r="23" spans="1:8" ht="25.5" customHeight="1">
      <c r="A23" s="122">
        <v>12</v>
      </c>
      <c r="B23" s="123" t="s">
        <v>157</v>
      </c>
      <c r="C23" s="123"/>
      <c r="D23" s="123"/>
      <c r="E23" s="231">
        <v>0</v>
      </c>
      <c r="F23" s="231">
        <v>0</v>
      </c>
      <c r="G23" s="123"/>
      <c r="H23" s="123"/>
    </row>
    <row r="24" spans="1:8" ht="25.5" customHeight="1">
      <c r="A24" s="122">
        <v>13</v>
      </c>
      <c r="B24" s="123" t="s">
        <v>158</v>
      </c>
      <c r="C24" s="123"/>
      <c r="D24" s="123"/>
      <c r="E24" s="231">
        <v>0</v>
      </c>
      <c r="F24" s="231">
        <v>0</v>
      </c>
      <c r="G24" s="123"/>
      <c r="H24" s="123"/>
    </row>
    <row r="25" spans="1:8" ht="25.5" customHeight="1">
      <c r="A25" s="122">
        <v>14</v>
      </c>
      <c r="B25" s="123" t="s">
        <v>33</v>
      </c>
      <c r="C25" s="123">
        <v>1623</v>
      </c>
      <c r="D25" s="123">
        <v>1136</v>
      </c>
      <c r="E25" s="231">
        <v>0</v>
      </c>
      <c r="F25" s="232">
        <v>0</v>
      </c>
      <c r="G25" s="123">
        <f t="shared" si="2"/>
        <v>0</v>
      </c>
      <c r="H25" s="150">
        <f t="shared" si="3"/>
        <v>0</v>
      </c>
    </row>
    <row r="26" spans="1:8" ht="25.5" customHeight="1">
      <c r="A26" s="122">
        <v>15</v>
      </c>
      <c r="B26" s="123" t="s">
        <v>34</v>
      </c>
      <c r="C26" s="123">
        <v>8829</v>
      </c>
      <c r="D26" s="123">
        <v>4829</v>
      </c>
      <c r="E26" s="231">
        <v>6000</v>
      </c>
      <c r="F26" s="231">
        <v>3000</v>
      </c>
      <c r="G26" s="123">
        <f t="shared" si="2"/>
        <v>67.95786612300374</v>
      </c>
      <c r="H26" s="123">
        <f t="shared" si="3"/>
        <v>62.124663491406089</v>
      </c>
    </row>
    <row r="27" spans="1:8" ht="25.5" customHeight="1">
      <c r="A27" s="122">
        <v>16</v>
      </c>
      <c r="B27" s="123" t="s">
        <v>159</v>
      </c>
      <c r="C27" s="123">
        <v>100</v>
      </c>
      <c r="D27" s="123">
        <f>C27</f>
        <v>100</v>
      </c>
      <c r="E27" s="231">
        <v>100</v>
      </c>
      <c r="F27" s="231">
        <v>100</v>
      </c>
      <c r="G27" s="123">
        <f t="shared" si="2"/>
        <v>100</v>
      </c>
      <c r="H27" s="123">
        <f t="shared" si="3"/>
        <v>100</v>
      </c>
    </row>
    <row r="28" spans="1:8" s="144" customFormat="1" ht="25.5" customHeight="1">
      <c r="A28" s="145" t="s">
        <v>7</v>
      </c>
      <c r="B28" s="146" t="s">
        <v>115</v>
      </c>
      <c r="C28" s="146"/>
      <c r="D28" s="146"/>
      <c r="E28" s="146"/>
      <c r="F28" s="146"/>
      <c r="G28" s="146"/>
      <c r="H28" s="146"/>
    </row>
    <row r="29" spans="1:8" ht="15.75">
      <c r="A29" s="117"/>
      <c r="B29" s="175"/>
      <c r="C29" s="175"/>
      <c r="D29" s="175"/>
      <c r="E29" s="175"/>
      <c r="F29" s="175"/>
      <c r="G29" s="116"/>
    </row>
    <row r="30" spans="1:8" ht="15.75">
      <c r="A30" s="117"/>
      <c r="B30" s="135"/>
      <c r="C30" s="135"/>
      <c r="D30" s="135"/>
      <c r="E30" s="135"/>
      <c r="F30" s="135"/>
      <c r="G30" s="230" t="s">
        <v>258</v>
      </c>
      <c r="H30" s="135"/>
    </row>
    <row r="31" spans="1:8" ht="15.75">
      <c r="A31" s="117"/>
      <c r="B31" s="135"/>
      <c r="C31" s="135"/>
      <c r="D31" s="135"/>
      <c r="E31" s="135"/>
      <c r="F31" s="135"/>
      <c r="G31" s="135"/>
      <c r="H31" s="135"/>
    </row>
    <row r="32" spans="1:8" ht="15.75">
      <c r="B32" s="135"/>
      <c r="C32" s="135"/>
      <c r="D32" s="135"/>
      <c r="E32" s="135"/>
      <c r="F32" s="135"/>
      <c r="G32" s="135"/>
      <c r="H32" s="135"/>
    </row>
    <row r="33" spans="1:8" ht="15.75">
      <c r="B33" s="135"/>
      <c r="C33" s="135"/>
      <c r="D33" s="135"/>
      <c r="E33" s="135"/>
      <c r="F33" s="135"/>
      <c r="G33" s="135"/>
      <c r="H33" s="135"/>
    </row>
    <row r="34" spans="1:8" ht="15.75">
      <c r="B34" s="135"/>
      <c r="C34" s="135"/>
      <c r="D34" s="135"/>
      <c r="E34" s="135"/>
      <c r="F34" s="135"/>
      <c r="G34" s="135"/>
      <c r="H34" s="135"/>
    </row>
    <row r="35" spans="1:8" ht="15.75">
      <c r="B35" s="135"/>
      <c r="C35" s="135"/>
      <c r="D35" s="135"/>
      <c r="E35" s="135"/>
      <c r="F35" s="135"/>
      <c r="G35" s="135"/>
      <c r="H35" s="135"/>
    </row>
    <row r="36" spans="1:8" ht="15.75">
      <c r="B36" s="135"/>
      <c r="C36" s="135"/>
      <c r="D36" s="135"/>
      <c r="E36" s="135"/>
      <c r="F36" s="135"/>
      <c r="G36" s="135"/>
      <c r="H36" s="135"/>
    </row>
    <row r="37" spans="1:8" ht="16.5">
      <c r="A37" s="130"/>
      <c r="B37" s="133"/>
      <c r="C37" s="170"/>
      <c r="D37" s="170"/>
      <c r="E37" s="133"/>
      <c r="F37" s="133"/>
      <c r="G37" s="170"/>
      <c r="H37" s="170"/>
    </row>
  </sheetData>
  <mergeCells count="8">
    <mergeCell ref="G8:H8"/>
    <mergeCell ref="A4:H4"/>
    <mergeCell ref="A5:H5"/>
    <mergeCell ref="A3:F3"/>
    <mergeCell ref="B8:B9"/>
    <mergeCell ref="A8:A9"/>
    <mergeCell ref="E8:F8"/>
    <mergeCell ref="C8:D8"/>
  </mergeCells>
  <pageMargins left="0.7" right="0.2800000000000000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3"/>
  <sheetViews>
    <sheetView zoomScaleNormal="100" workbookViewId="0">
      <pane xSplit="2" ySplit="10" topLeftCell="C26" activePane="bottomRight" state="frozen"/>
      <selection pane="topRight" activeCell="C1" sqref="C1"/>
      <selection pane="bottomLeft" activeCell="A8" sqref="A8"/>
      <selection pane="bottomRight" sqref="A1:A2"/>
    </sheetView>
  </sheetViews>
  <sheetFormatPr defaultRowHeight="15.75"/>
  <cols>
    <col min="1" max="1" width="7" style="27" customWidth="1"/>
    <col min="2" max="2" width="49.85546875" style="26" customWidth="1"/>
    <col min="3" max="5" width="12.7109375" style="26" customWidth="1"/>
    <col min="6" max="16384" width="9.140625" style="26"/>
  </cols>
  <sheetData>
    <row r="1" spans="1:5" customFormat="1" ht="15.75" customHeight="1">
      <c r="A1" s="229" t="s">
        <v>256</v>
      </c>
      <c r="B1" s="132"/>
      <c r="C1" s="23"/>
      <c r="D1" s="201" t="s">
        <v>208</v>
      </c>
      <c r="E1" s="201"/>
    </row>
    <row r="2" spans="1:5" customFormat="1" ht="16.5">
      <c r="A2" s="142" t="s">
        <v>257</v>
      </c>
      <c r="B2" s="142"/>
      <c r="C2" s="23"/>
      <c r="D2" s="23"/>
      <c r="E2" s="23"/>
    </row>
    <row r="3" spans="1:5" customFormat="1" ht="16.5">
      <c r="A3" s="142"/>
      <c r="B3" s="142"/>
      <c r="C3" s="23"/>
      <c r="D3" s="23"/>
      <c r="E3" s="23"/>
    </row>
    <row r="4" spans="1:5" customFormat="1" ht="36.75" customHeight="1">
      <c r="A4" s="202" t="s">
        <v>128</v>
      </c>
      <c r="B4" s="203"/>
      <c r="C4" s="203"/>
      <c r="D4" s="203"/>
      <c r="E4" s="203"/>
    </row>
    <row r="5" spans="1:5" customFormat="1" ht="24.75" customHeight="1">
      <c r="A5" s="204" t="str">
        <f>'69'!A5:E5</f>
        <v>(Dự toán trình Hội đồng nhân dân)</v>
      </c>
      <c r="B5" s="205"/>
      <c r="C5" s="205"/>
      <c r="D5" s="205"/>
      <c r="E5" s="205"/>
    </row>
    <row r="6" spans="1:5" customFormat="1" ht="24.75" customHeight="1">
      <c r="A6" s="151"/>
      <c r="B6" s="152"/>
      <c r="C6" s="152"/>
      <c r="D6" s="207" t="s">
        <v>0</v>
      </c>
      <c r="E6" s="207"/>
    </row>
    <row r="7" spans="1:5" customFormat="1" ht="15">
      <c r="A7" s="208" t="s">
        <v>1</v>
      </c>
      <c r="B7" s="208" t="s">
        <v>35</v>
      </c>
      <c r="C7" s="208" t="s">
        <v>36</v>
      </c>
      <c r="D7" s="208" t="s">
        <v>37</v>
      </c>
      <c r="E7" s="208"/>
    </row>
    <row r="8" spans="1:5" customFormat="1" ht="15">
      <c r="A8" s="208"/>
      <c r="B8" s="208"/>
      <c r="C8" s="208"/>
      <c r="D8" s="208" t="s">
        <v>38</v>
      </c>
      <c r="E8" s="208" t="s">
        <v>112</v>
      </c>
    </row>
    <row r="9" spans="1:5" customFormat="1" ht="11.25" customHeight="1">
      <c r="A9" s="208"/>
      <c r="B9" s="208"/>
      <c r="C9" s="208"/>
      <c r="D9" s="208"/>
      <c r="E9" s="208"/>
    </row>
    <row r="10" spans="1:5" customFormat="1" ht="15">
      <c r="A10" s="24" t="s">
        <v>2</v>
      </c>
      <c r="B10" s="24" t="s">
        <v>3</v>
      </c>
      <c r="C10" s="24" t="s">
        <v>39</v>
      </c>
      <c r="D10" s="24">
        <v>2</v>
      </c>
      <c r="E10" s="24">
        <v>3</v>
      </c>
    </row>
    <row r="11" spans="1:5" s="28" customFormat="1" ht="27" customHeight="1">
      <c r="A11" s="39"/>
      <c r="B11" s="39" t="s">
        <v>15</v>
      </c>
      <c r="C11" s="40">
        <f>SUM(D11:E11)</f>
        <v>592438</v>
      </c>
      <c r="D11" s="40">
        <f>D12+D28+D31</f>
        <v>495690</v>
      </c>
      <c r="E11" s="40">
        <f>E12+E28+E31</f>
        <v>96748</v>
      </c>
    </row>
    <row r="12" spans="1:5" s="28" customFormat="1" ht="27" customHeight="1">
      <c r="A12" s="39" t="s">
        <v>2</v>
      </c>
      <c r="B12" s="40" t="s">
        <v>160</v>
      </c>
      <c r="C12" s="40">
        <f t="shared" ref="C12:C28" si="0">SUM(D12:E12)</f>
        <v>592438</v>
      </c>
      <c r="D12" s="40">
        <f>D13+D22+D26+D27</f>
        <v>495690</v>
      </c>
      <c r="E12" s="40">
        <f>E13+E22+E26+E27</f>
        <v>96748</v>
      </c>
    </row>
    <row r="13" spans="1:5" s="28" customFormat="1" ht="27" customHeight="1">
      <c r="A13" s="39" t="s">
        <v>5</v>
      </c>
      <c r="B13" s="40" t="s">
        <v>16</v>
      </c>
      <c r="C13" s="40">
        <f t="shared" si="0"/>
        <v>110412</v>
      </c>
      <c r="D13" s="40">
        <f>D14+D21</f>
        <v>78662</v>
      </c>
      <c r="E13" s="40">
        <f>E14+E21</f>
        <v>31750</v>
      </c>
    </row>
    <row r="14" spans="1:5" ht="24" customHeight="1">
      <c r="A14" s="88">
        <v>1</v>
      </c>
      <c r="B14" s="89" t="s">
        <v>164</v>
      </c>
      <c r="C14" s="86">
        <f t="shared" si="0"/>
        <v>110412</v>
      </c>
      <c r="D14" s="89">
        <v>78662</v>
      </c>
      <c r="E14" s="89">
        <v>31750</v>
      </c>
    </row>
    <row r="15" spans="1:5" ht="24" customHeight="1">
      <c r="A15" s="88"/>
      <c r="B15" s="90" t="s">
        <v>104</v>
      </c>
      <c r="C15" s="86">
        <f t="shared" si="0"/>
        <v>0</v>
      </c>
      <c r="D15" s="89"/>
      <c r="E15" s="89"/>
    </row>
    <row r="16" spans="1:5" s="155" customFormat="1" ht="24" customHeight="1">
      <c r="A16" s="154" t="s">
        <v>6</v>
      </c>
      <c r="B16" s="153" t="s">
        <v>40</v>
      </c>
      <c r="C16" s="86">
        <f t="shared" si="0"/>
        <v>0</v>
      </c>
      <c r="D16" s="153"/>
      <c r="E16" s="153"/>
    </row>
    <row r="17" spans="1:5" s="155" customFormat="1" ht="24" customHeight="1">
      <c r="A17" s="154" t="s">
        <v>6</v>
      </c>
      <c r="B17" s="153" t="s">
        <v>41</v>
      </c>
      <c r="C17" s="86">
        <f t="shared" si="0"/>
        <v>0</v>
      </c>
      <c r="D17" s="153"/>
      <c r="E17" s="153"/>
    </row>
    <row r="18" spans="1:5" s="156" customFormat="1" ht="24" customHeight="1">
      <c r="A18" s="92"/>
      <c r="B18" s="90" t="s">
        <v>161</v>
      </c>
      <c r="C18" s="86">
        <f t="shared" si="0"/>
        <v>0</v>
      </c>
      <c r="D18" s="89"/>
      <c r="E18" s="89"/>
    </row>
    <row r="19" spans="1:5" s="155" customFormat="1" ht="24" customHeight="1">
      <c r="A19" s="154" t="s">
        <v>6</v>
      </c>
      <c r="B19" s="153" t="s">
        <v>162</v>
      </c>
      <c r="C19" s="86">
        <f t="shared" si="0"/>
        <v>0</v>
      </c>
      <c r="D19" s="153"/>
      <c r="E19" s="153"/>
    </row>
    <row r="20" spans="1:5" s="155" customFormat="1" ht="24" customHeight="1">
      <c r="A20" s="154" t="s">
        <v>6</v>
      </c>
      <c r="B20" s="153" t="s">
        <v>163</v>
      </c>
      <c r="C20" s="86">
        <f t="shared" si="0"/>
        <v>0</v>
      </c>
      <c r="D20" s="153"/>
      <c r="E20" s="153"/>
    </row>
    <row r="21" spans="1:5" ht="24" customHeight="1">
      <c r="A21" s="88">
        <v>2</v>
      </c>
      <c r="B21" s="89" t="s">
        <v>42</v>
      </c>
      <c r="C21" s="86">
        <f t="shared" si="0"/>
        <v>0</v>
      </c>
      <c r="D21" s="89"/>
      <c r="E21" s="89"/>
    </row>
    <row r="22" spans="1:5" s="28" customFormat="1" ht="27" customHeight="1">
      <c r="A22" s="39" t="s">
        <v>7</v>
      </c>
      <c r="B22" s="40" t="s">
        <v>17</v>
      </c>
      <c r="C22" s="40">
        <f t="shared" si="0"/>
        <v>473716</v>
      </c>
      <c r="D22" s="40">
        <v>410381</v>
      </c>
      <c r="E22" s="40">
        <v>63335</v>
      </c>
    </row>
    <row r="23" spans="1:5" ht="24" customHeight="1">
      <c r="A23" s="88"/>
      <c r="B23" s="89" t="s">
        <v>84</v>
      </c>
      <c r="C23" s="91">
        <f t="shared" si="0"/>
        <v>0</v>
      </c>
      <c r="D23" s="89"/>
      <c r="E23" s="89"/>
    </row>
    <row r="24" spans="1:5" s="155" customFormat="1" ht="24" customHeight="1">
      <c r="A24" s="154">
        <f>A23+1</f>
        <v>1</v>
      </c>
      <c r="B24" s="153" t="s">
        <v>40</v>
      </c>
      <c r="C24" s="153">
        <f t="shared" si="0"/>
        <v>206483</v>
      </c>
      <c r="D24" s="153">
        <v>206483</v>
      </c>
      <c r="E24" s="153"/>
    </row>
    <row r="25" spans="1:5" s="155" customFormat="1" ht="24" customHeight="1">
      <c r="A25" s="154">
        <v>2</v>
      </c>
      <c r="B25" s="153" t="s">
        <v>41</v>
      </c>
      <c r="C25" s="157">
        <f t="shared" si="0"/>
        <v>0</v>
      </c>
      <c r="D25" s="157"/>
      <c r="E25" s="157"/>
    </row>
    <row r="26" spans="1:5" s="28" customFormat="1" ht="27" customHeight="1">
      <c r="A26" s="39" t="s">
        <v>11</v>
      </c>
      <c r="B26" s="40" t="s">
        <v>18</v>
      </c>
      <c r="C26" s="40">
        <f t="shared" si="0"/>
        <v>8310</v>
      </c>
      <c r="D26" s="40">
        <v>6647</v>
      </c>
      <c r="E26" s="40">
        <v>1663</v>
      </c>
    </row>
    <row r="27" spans="1:5" s="28" customFormat="1" ht="27" customHeight="1">
      <c r="A27" s="39" t="s">
        <v>13</v>
      </c>
      <c r="B27" s="40" t="s">
        <v>19</v>
      </c>
      <c r="C27" s="40">
        <f t="shared" si="0"/>
        <v>0</v>
      </c>
      <c r="D27" s="40"/>
      <c r="E27" s="40"/>
    </row>
    <row r="28" spans="1:5" ht="27" customHeight="1">
      <c r="A28" s="39" t="s">
        <v>3</v>
      </c>
      <c r="B28" s="40" t="s">
        <v>117</v>
      </c>
      <c r="C28" s="47">
        <f t="shared" si="0"/>
        <v>0</v>
      </c>
      <c r="D28" s="47">
        <f>D29+D30</f>
        <v>0</v>
      </c>
      <c r="E28" s="47">
        <f>E29+E30</f>
        <v>0</v>
      </c>
    </row>
    <row r="29" spans="1:5" ht="27" customHeight="1">
      <c r="A29" s="39">
        <v>1</v>
      </c>
      <c r="B29" s="40" t="s">
        <v>144</v>
      </c>
      <c r="C29" s="47"/>
      <c r="D29" s="47"/>
      <c r="E29" s="47"/>
    </row>
    <row r="30" spans="1:5" ht="27" customHeight="1">
      <c r="A30" s="39">
        <v>2</v>
      </c>
      <c r="B30" s="40" t="s">
        <v>145</v>
      </c>
      <c r="C30" s="47"/>
      <c r="D30" s="47"/>
      <c r="E30" s="47"/>
    </row>
    <row r="31" spans="1:5" ht="27" customHeight="1">
      <c r="A31" s="39" t="s">
        <v>116</v>
      </c>
      <c r="B31" s="40" t="s">
        <v>165</v>
      </c>
      <c r="C31" s="47"/>
      <c r="D31" s="47"/>
      <c r="E31" s="47"/>
    </row>
    <row r="32" spans="1:5" ht="22.5" customHeight="1">
      <c r="C32" s="206" t="s">
        <v>258</v>
      </c>
      <c r="D32" s="206"/>
      <c r="E32" s="206"/>
    </row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</sheetData>
  <mergeCells count="11">
    <mergeCell ref="D1:E1"/>
    <mergeCell ref="A4:E4"/>
    <mergeCell ref="A5:E5"/>
    <mergeCell ref="C32:E32"/>
    <mergeCell ref="D6:E6"/>
    <mergeCell ref="A7:A9"/>
    <mergeCell ref="B7:B9"/>
    <mergeCell ref="C7:C9"/>
    <mergeCell ref="D7:E7"/>
    <mergeCell ref="D8:D9"/>
    <mergeCell ref="E8:E9"/>
  </mergeCells>
  <printOptions horizontalCentered="1"/>
  <pageMargins left="0.5" right="0.25" top="0.5" bottom="0.5" header="0.25" footer="0.25"/>
  <pageSetup paperSize="9" orientation="portrait" r:id="rId1"/>
  <headerFooter alignWithMargins="0">
    <oddFooter>&amp;CTrang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D36"/>
  <sheetViews>
    <sheetView workbookViewId="0">
      <selection sqref="A1:A2"/>
    </sheetView>
  </sheetViews>
  <sheetFormatPr defaultRowHeight="15"/>
  <cols>
    <col min="1" max="1" width="7.5703125" style="3" customWidth="1"/>
    <col min="2" max="2" width="50.42578125" style="3" customWidth="1"/>
    <col min="3" max="3" width="27.5703125" style="5" customWidth="1"/>
    <col min="4" max="4" width="10.140625" style="3" customWidth="1"/>
    <col min="5" max="16384" width="9.140625" style="3"/>
  </cols>
  <sheetData>
    <row r="1" spans="1:4" ht="20.25" customHeight="1">
      <c r="A1" s="229" t="s">
        <v>256</v>
      </c>
      <c r="B1" s="132"/>
      <c r="C1" s="48" t="s">
        <v>209</v>
      </c>
    </row>
    <row r="2" spans="1:4" ht="16.5">
      <c r="A2" s="142" t="s">
        <v>257</v>
      </c>
      <c r="B2" s="142"/>
      <c r="C2" s="30"/>
    </row>
    <row r="3" spans="1:4" ht="15.75">
      <c r="A3" s="29"/>
      <c r="B3" s="29"/>
      <c r="C3" s="30"/>
    </row>
    <row r="4" spans="1:4" ht="21" customHeight="1">
      <c r="A4" s="203" t="s">
        <v>262</v>
      </c>
      <c r="B4" s="203"/>
      <c r="C4" s="203"/>
    </row>
    <row r="5" spans="1:4" ht="21" customHeight="1">
      <c r="A5" s="209" t="str">
        <f>'72'!A5:E5</f>
        <v>(Dự toán trình Hội đồng nhân dân)</v>
      </c>
      <c r="B5" s="209"/>
      <c r="C5" s="209"/>
    </row>
    <row r="6" spans="1:4" ht="21" customHeight="1">
      <c r="A6" s="31"/>
      <c r="B6" s="32"/>
      <c r="C6" s="38" t="s">
        <v>0</v>
      </c>
    </row>
    <row r="7" spans="1:4" ht="18.75" customHeight="1">
      <c r="A7" s="33" t="s">
        <v>1</v>
      </c>
      <c r="B7" s="33" t="s">
        <v>35</v>
      </c>
      <c r="C7" s="34" t="s">
        <v>127</v>
      </c>
    </row>
    <row r="8" spans="1:4" ht="19.5" customHeight="1">
      <c r="A8" s="33"/>
      <c r="B8" s="49" t="s">
        <v>15</v>
      </c>
      <c r="C8" s="34">
        <f>C9+C10</f>
        <v>551053</v>
      </c>
      <c r="D8" s="45"/>
    </row>
    <row r="9" spans="1:4" ht="24.75" customHeight="1">
      <c r="A9" s="33" t="s">
        <v>2</v>
      </c>
      <c r="B9" s="35" t="s">
        <v>43</v>
      </c>
      <c r="C9" s="34">
        <v>55363</v>
      </c>
    </row>
    <row r="10" spans="1:4" ht="17.25" customHeight="1">
      <c r="A10" s="39" t="s">
        <v>3</v>
      </c>
      <c r="B10" s="40" t="s">
        <v>103</v>
      </c>
      <c r="C10" s="47">
        <f>C11+C21+C34+C33</f>
        <v>495690</v>
      </c>
    </row>
    <row r="11" spans="1:4" ht="17.25" customHeight="1">
      <c r="A11" s="39" t="s">
        <v>5</v>
      </c>
      <c r="B11" s="40" t="s">
        <v>16</v>
      </c>
      <c r="C11" s="47">
        <f>C12</f>
        <v>78662</v>
      </c>
    </row>
    <row r="12" spans="1:4" ht="17.25" customHeight="1">
      <c r="A12" s="92"/>
      <c r="B12" s="90" t="s">
        <v>104</v>
      </c>
      <c r="C12" s="86">
        <f>'72'!D14</f>
        <v>78662</v>
      </c>
    </row>
    <row r="13" spans="1:4" ht="17.25" customHeight="1">
      <c r="A13" s="92">
        <v>1</v>
      </c>
      <c r="B13" s="90" t="s">
        <v>48</v>
      </c>
      <c r="C13" s="86"/>
    </row>
    <row r="14" spans="1:4" ht="17.25" customHeight="1">
      <c r="A14" s="92">
        <f t="shared" ref="A14:A20" si="0">A13+1</f>
        <v>2</v>
      </c>
      <c r="B14" s="90" t="s">
        <v>40</v>
      </c>
      <c r="C14" s="86"/>
    </row>
    <row r="15" spans="1:4" ht="17.25" customHeight="1">
      <c r="A15" s="92">
        <f t="shared" si="0"/>
        <v>3</v>
      </c>
      <c r="B15" s="90" t="s">
        <v>44</v>
      </c>
      <c r="C15" s="86"/>
    </row>
    <row r="16" spans="1:4" ht="17.25" customHeight="1">
      <c r="A16" s="92">
        <v>4</v>
      </c>
      <c r="B16" s="90" t="s">
        <v>46</v>
      </c>
      <c r="C16" s="86"/>
    </row>
    <row r="17" spans="1:4" ht="17.25" customHeight="1">
      <c r="A17" s="92">
        <f t="shared" si="0"/>
        <v>5</v>
      </c>
      <c r="B17" s="90" t="s">
        <v>47</v>
      </c>
      <c r="C17" s="86"/>
    </row>
    <row r="18" spans="1:4" ht="17.25" customHeight="1">
      <c r="A18" s="92">
        <f t="shared" si="0"/>
        <v>6</v>
      </c>
      <c r="B18" s="90" t="s">
        <v>105</v>
      </c>
      <c r="C18" s="86"/>
    </row>
    <row r="19" spans="1:4" ht="17.25" customHeight="1">
      <c r="A19" s="92">
        <f t="shared" si="0"/>
        <v>7</v>
      </c>
      <c r="B19" s="90" t="s">
        <v>106</v>
      </c>
      <c r="C19" s="86"/>
    </row>
    <row r="20" spans="1:4" ht="17.25" customHeight="1">
      <c r="A20" s="92">
        <f t="shared" si="0"/>
        <v>8</v>
      </c>
      <c r="B20" s="90" t="s">
        <v>42</v>
      </c>
      <c r="C20" s="86"/>
    </row>
    <row r="21" spans="1:4" ht="18.75" customHeight="1">
      <c r="A21" s="39" t="s">
        <v>7</v>
      </c>
      <c r="B21" s="40" t="s">
        <v>17</v>
      </c>
      <c r="C21" s="47">
        <f>'72'!D22</f>
        <v>410381</v>
      </c>
    </row>
    <row r="22" spans="1:4" s="158" customFormat="1" ht="18.75" customHeight="1">
      <c r="A22" s="154"/>
      <c r="B22" s="153" t="s">
        <v>166</v>
      </c>
      <c r="C22" s="157"/>
    </row>
    <row r="23" spans="1:4" ht="18" customHeight="1">
      <c r="A23" s="92">
        <v>1</v>
      </c>
      <c r="B23" s="90" t="s">
        <v>40</v>
      </c>
      <c r="C23" s="86">
        <v>203773.48699999999</v>
      </c>
      <c r="D23" s="61"/>
    </row>
    <row r="24" spans="1:4" ht="18" customHeight="1">
      <c r="A24" s="92">
        <v>2</v>
      </c>
      <c r="B24" s="90" t="s">
        <v>41</v>
      </c>
      <c r="C24" s="86"/>
      <c r="D24" s="61"/>
    </row>
    <row r="25" spans="1:4" ht="18" customHeight="1">
      <c r="A25" s="92">
        <v>3</v>
      </c>
      <c r="B25" s="90" t="s">
        <v>44</v>
      </c>
      <c r="C25" s="86">
        <v>20782.562000000002</v>
      </c>
      <c r="D25" s="61"/>
    </row>
    <row r="26" spans="1:4" ht="18" customHeight="1">
      <c r="A26" s="92">
        <v>4</v>
      </c>
      <c r="B26" s="90" t="s">
        <v>108</v>
      </c>
      <c r="C26" s="86">
        <v>2185.9</v>
      </c>
      <c r="D26" s="61"/>
    </row>
    <row r="27" spans="1:4" ht="18" customHeight="1">
      <c r="A27" s="92">
        <v>5</v>
      </c>
      <c r="B27" s="90" t="s">
        <v>45</v>
      </c>
      <c r="C27" s="86"/>
    </row>
    <row r="28" spans="1:4" ht="18" customHeight="1">
      <c r="A28" s="92">
        <v>6</v>
      </c>
      <c r="B28" s="90" t="s">
        <v>46</v>
      </c>
      <c r="C28" s="86"/>
    </row>
    <row r="29" spans="1:4" ht="17.25" customHeight="1">
      <c r="A29" s="92">
        <v>7</v>
      </c>
      <c r="B29" s="90" t="s">
        <v>47</v>
      </c>
      <c r="C29" s="86">
        <v>2500</v>
      </c>
    </row>
    <row r="30" spans="1:4" ht="17.25" customHeight="1">
      <c r="A30" s="92">
        <v>8</v>
      </c>
      <c r="B30" s="90" t="s">
        <v>48</v>
      </c>
      <c r="C30" s="86">
        <v>73528.430999999997</v>
      </c>
    </row>
    <row r="31" spans="1:4" ht="31.5">
      <c r="A31" s="92">
        <v>9</v>
      </c>
      <c r="B31" s="90" t="s">
        <v>167</v>
      </c>
      <c r="C31" s="86">
        <v>31648.42</v>
      </c>
    </row>
    <row r="32" spans="1:4" ht="18" customHeight="1">
      <c r="A32" s="92">
        <v>10</v>
      </c>
      <c r="B32" s="90" t="s">
        <v>105</v>
      </c>
      <c r="C32" s="86">
        <v>40886.692000000003</v>
      </c>
    </row>
    <row r="33" spans="1:3" s="58" customFormat="1" ht="18" customHeight="1">
      <c r="A33" s="39" t="s">
        <v>11</v>
      </c>
      <c r="B33" s="40" t="s">
        <v>18</v>
      </c>
      <c r="C33" s="47">
        <f>'72'!D26</f>
        <v>6647</v>
      </c>
    </row>
    <row r="34" spans="1:3" ht="15.75">
      <c r="A34" s="39" t="s">
        <v>13</v>
      </c>
      <c r="B34" s="40" t="s">
        <v>19</v>
      </c>
      <c r="C34" s="47">
        <f>'72'!D27</f>
        <v>0</v>
      </c>
    </row>
    <row r="35" spans="1:3" ht="15.75">
      <c r="A35" s="39" t="s">
        <v>116</v>
      </c>
      <c r="B35" s="40" t="s">
        <v>20</v>
      </c>
      <c r="C35" s="55">
        <f>'72'!D31</f>
        <v>0</v>
      </c>
    </row>
    <row r="36" spans="1:3">
      <c r="B36" s="210" t="s">
        <v>258</v>
      </c>
      <c r="C36" s="210"/>
    </row>
  </sheetData>
  <mergeCells count="3">
    <mergeCell ref="A4:C4"/>
    <mergeCell ref="A5:C5"/>
    <mergeCell ref="B36:C36"/>
  </mergeCells>
  <printOptions horizontalCentered="1"/>
  <pageMargins left="0.45" right="0.45" top="0.5" bottom="0.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L67"/>
  <sheetViews>
    <sheetView workbookViewId="0">
      <selection sqref="A1:A2"/>
    </sheetView>
  </sheetViews>
  <sheetFormatPr defaultRowHeight="15.75"/>
  <cols>
    <col min="1" max="1" width="6" style="3" customWidth="1"/>
    <col min="2" max="2" width="35.7109375" style="3" customWidth="1"/>
    <col min="3" max="3" width="12.28515625" style="32" customWidth="1"/>
    <col min="4" max="4" width="9.85546875" style="51" customWidth="1"/>
    <col min="5" max="5" width="12.85546875" style="32" customWidth="1"/>
    <col min="6" max="6" width="9.5703125" style="3" customWidth="1"/>
    <col min="7" max="7" width="9.28515625" style="3" customWidth="1"/>
    <col min="8" max="8" width="9.7109375" style="3" customWidth="1"/>
    <col min="9" max="9" width="10.28515625" style="3" customWidth="1"/>
    <col min="10" max="10" width="10.140625" style="5" customWidth="1"/>
    <col min="11" max="11" width="11" style="5" customWidth="1"/>
    <col min="12" max="16384" width="9.140625" style="3"/>
  </cols>
  <sheetData>
    <row r="1" spans="1:12">
      <c r="A1" s="229" t="s">
        <v>256</v>
      </c>
      <c r="B1" s="132"/>
      <c r="C1" s="132"/>
      <c r="J1" s="201" t="s">
        <v>210</v>
      </c>
      <c r="K1" s="201"/>
    </row>
    <row r="2" spans="1:12" ht="16.5">
      <c r="A2" s="142" t="s">
        <v>257</v>
      </c>
      <c r="B2" s="142"/>
      <c r="C2" s="142"/>
    </row>
    <row r="3" spans="1:12" ht="16.5">
      <c r="A3" s="142"/>
      <c r="B3" s="142"/>
      <c r="C3" s="142"/>
    </row>
    <row r="4" spans="1:12" ht="20.25" customHeight="1">
      <c r="A4" s="203" t="s">
        <v>263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2" ht="20.25" customHeight="1">
      <c r="A5" s="205" t="str">
        <f>'73'!A5:C5</f>
        <v>(Dự toán trình Hội đồng nhân dân)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</row>
    <row r="6" spans="1:12" ht="20.25" customHeight="1">
      <c r="A6" s="211" t="s">
        <v>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2" s="53" customFormat="1" ht="64.5" customHeight="1">
      <c r="A7" s="214" t="s">
        <v>1</v>
      </c>
      <c r="B7" s="212" t="s">
        <v>49</v>
      </c>
      <c r="C7" s="212" t="s">
        <v>50</v>
      </c>
      <c r="D7" s="215" t="s">
        <v>101</v>
      </c>
      <c r="E7" s="212" t="s">
        <v>99</v>
      </c>
      <c r="F7" s="212" t="s">
        <v>51</v>
      </c>
      <c r="G7" s="212" t="s">
        <v>52</v>
      </c>
      <c r="H7" s="212" t="s">
        <v>53</v>
      </c>
      <c r="I7" s="212"/>
      <c r="J7" s="212"/>
      <c r="K7" s="213" t="s">
        <v>54</v>
      </c>
    </row>
    <row r="8" spans="1:12" s="53" customFormat="1" ht="43.5" customHeight="1">
      <c r="A8" s="214"/>
      <c r="B8" s="212"/>
      <c r="C8" s="212"/>
      <c r="D8" s="216"/>
      <c r="E8" s="212"/>
      <c r="F8" s="212"/>
      <c r="G8" s="212"/>
      <c r="H8" s="181" t="s">
        <v>100</v>
      </c>
      <c r="I8" s="181" t="s">
        <v>102</v>
      </c>
      <c r="J8" s="182" t="s">
        <v>56</v>
      </c>
      <c r="K8" s="213"/>
    </row>
    <row r="9" spans="1:12" s="53" customFormat="1" ht="19.5" customHeight="1">
      <c r="A9" s="183" t="s">
        <v>2</v>
      </c>
      <c r="B9" s="181" t="s">
        <v>3</v>
      </c>
      <c r="C9" s="181">
        <v>1</v>
      </c>
      <c r="D9" s="54">
        <v>2</v>
      </c>
      <c r="E9" s="181">
        <v>3</v>
      </c>
      <c r="F9" s="181">
        <v>4</v>
      </c>
      <c r="G9" s="181">
        <v>5</v>
      </c>
      <c r="H9" s="181">
        <v>6</v>
      </c>
      <c r="I9" s="181">
        <v>7</v>
      </c>
      <c r="J9" s="73">
        <v>8</v>
      </c>
      <c r="K9" s="182">
        <v>9</v>
      </c>
    </row>
    <row r="10" spans="1:12" ht="34.5" customHeight="1">
      <c r="A10" s="183"/>
      <c r="B10" s="183" t="s">
        <v>55</v>
      </c>
      <c r="C10" s="115">
        <f t="shared" ref="C10:D10" si="0">+C11+C65+C66+C64+C63</f>
        <v>243926.10300000003</v>
      </c>
      <c r="D10" s="115">
        <f t="shared" si="0"/>
        <v>0</v>
      </c>
      <c r="E10" s="115">
        <f>+E11+E65+E66+E64+E63</f>
        <v>237279.10300000003</v>
      </c>
      <c r="F10" s="115">
        <f t="shared" ref="F10:G10" si="1">+F11+F65+F66+F64+F63</f>
        <v>6647</v>
      </c>
      <c r="G10" s="115">
        <f t="shared" si="1"/>
        <v>0</v>
      </c>
      <c r="H10" s="56">
        <f>+H11+H65+H66</f>
        <v>0</v>
      </c>
      <c r="I10" s="56">
        <f>+I11+I65+I66</f>
        <v>0</v>
      </c>
      <c r="J10" s="115">
        <f>+J11+J65+J66</f>
        <v>0</v>
      </c>
      <c r="K10" s="115">
        <f>+K11+K65+K66</f>
        <v>0</v>
      </c>
      <c r="L10" s="61"/>
    </row>
    <row r="11" spans="1:12" s="58" customFormat="1" ht="30" customHeight="1">
      <c r="A11" s="183" t="s">
        <v>5</v>
      </c>
      <c r="B11" s="93" t="s">
        <v>57</v>
      </c>
      <c r="C11" s="94">
        <f>+SUM(C12:C62)</f>
        <v>237279.10300000003</v>
      </c>
      <c r="D11" s="94">
        <f t="shared" ref="D11:J11" si="2">+SUM(D12:D62)</f>
        <v>0</v>
      </c>
      <c r="E11" s="94">
        <f t="shared" si="2"/>
        <v>237279.10300000003</v>
      </c>
      <c r="F11" s="94">
        <f t="shared" si="2"/>
        <v>0</v>
      </c>
      <c r="G11" s="94">
        <f t="shared" si="2"/>
        <v>0</v>
      </c>
      <c r="H11" s="94">
        <f t="shared" si="2"/>
        <v>0</v>
      </c>
      <c r="I11" s="94">
        <f t="shared" si="2"/>
        <v>0</v>
      </c>
      <c r="J11" s="94">
        <f t="shared" si="2"/>
        <v>0</v>
      </c>
      <c r="K11" s="94">
        <f>+SUM(K51:K62)</f>
        <v>0</v>
      </c>
    </row>
    <row r="12" spans="1:12" s="72" customFormat="1" ht="22.5" customHeight="1">
      <c r="A12" s="13">
        <v>1</v>
      </c>
      <c r="B12" s="233" t="s">
        <v>111</v>
      </c>
      <c r="C12" s="176">
        <f>SUM(D12:K12)</f>
        <v>319.75099999999998</v>
      </c>
      <c r="D12" s="99"/>
      <c r="E12" s="95">
        <v>319.75099999999998</v>
      </c>
      <c r="F12" s="96"/>
      <c r="G12" s="96"/>
      <c r="H12" s="97"/>
      <c r="I12" s="96"/>
      <c r="J12" s="100"/>
      <c r="K12" s="100"/>
    </row>
    <row r="13" spans="1:12" s="67" customFormat="1" ht="22.5" customHeight="1">
      <c r="A13" s="13">
        <v>2</v>
      </c>
      <c r="B13" s="233" t="s">
        <v>173</v>
      </c>
      <c r="C13" s="176">
        <f>SUM(D13:K13)</f>
        <v>1760.5619999999999</v>
      </c>
      <c r="D13" s="57"/>
      <c r="E13" s="95">
        <v>1760.5619999999999</v>
      </c>
      <c r="F13" s="96"/>
      <c r="G13" s="96"/>
      <c r="H13" s="97"/>
      <c r="I13" s="96"/>
      <c r="J13" s="98"/>
      <c r="K13" s="98"/>
    </row>
    <row r="14" spans="1:12" s="166" customFormat="1" ht="22.5" customHeight="1">
      <c r="A14" s="159">
        <v>3</v>
      </c>
      <c r="B14" s="167" t="s">
        <v>174</v>
      </c>
      <c r="C14" s="177">
        <f t="shared" ref="C14:C21" si="3">+E14</f>
        <v>0</v>
      </c>
      <c r="D14" s="161"/>
      <c r="E14" s="162"/>
      <c r="F14" s="163"/>
      <c r="G14" s="163"/>
      <c r="H14" s="164"/>
      <c r="I14" s="163"/>
      <c r="J14" s="165"/>
      <c r="K14" s="165"/>
    </row>
    <row r="15" spans="1:12" s="67" customFormat="1" ht="22.5" customHeight="1">
      <c r="A15" s="13" t="s">
        <v>6</v>
      </c>
      <c r="B15" s="101" t="s">
        <v>175</v>
      </c>
      <c r="C15" s="178">
        <f t="shared" si="3"/>
        <v>6513.7719999999999</v>
      </c>
      <c r="D15" s="57"/>
      <c r="E15" s="95">
        <v>6513.7719999999999</v>
      </c>
      <c r="F15" s="96"/>
      <c r="G15" s="96"/>
      <c r="H15" s="97"/>
      <c r="I15" s="96"/>
      <c r="J15" s="98"/>
      <c r="K15" s="98"/>
    </row>
    <row r="16" spans="1:12" s="67" customFormat="1" ht="22.5" customHeight="1">
      <c r="A16" s="13" t="s">
        <v>6</v>
      </c>
      <c r="B16" s="102" t="s">
        <v>176</v>
      </c>
      <c r="C16" s="178">
        <f t="shared" si="3"/>
        <v>7529.7370000000001</v>
      </c>
      <c r="D16" s="57"/>
      <c r="E16" s="95">
        <v>7529.7370000000001</v>
      </c>
      <c r="F16" s="96"/>
      <c r="G16" s="96"/>
      <c r="H16" s="97"/>
      <c r="I16" s="96"/>
      <c r="J16" s="98"/>
      <c r="K16" s="98"/>
    </row>
    <row r="17" spans="1:11" s="67" customFormat="1" ht="22.5" customHeight="1">
      <c r="A17" s="13" t="s">
        <v>6</v>
      </c>
      <c r="B17" s="102" t="s">
        <v>177</v>
      </c>
      <c r="C17" s="178">
        <f t="shared" si="3"/>
        <v>6849.2470000000003</v>
      </c>
      <c r="D17" s="57"/>
      <c r="E17" s="95">
        <v>6849.2470000000003</v>
      </c>
      <c r="F17" s="96"/>
      <c r="G17" s="96"/>
      <c r="H17" s="97"/>
      <c r="I17" s="96"/>
      <c r="J17" s="98"/>
      <c r="K17" s="98"/>
    </row>
    <row r="18" spans="1:11" s="67" customFormat="1" ht="22.5" customHeight="1">
      <c r="A18" s="13" t="s">
        <v>6</v>
      </c>
      <c r="B18" s="101" t="s">
        <v>178</v>
      </c>
      <c r="C18" s="178">
        <f t="shared" si="3"/>
        <v>7582.9539999999997</v>
      </c>
      <c r="D18" s="57"/>
      <c r="E18" s="95">
        <v>7582.9539999999997</v>
      </c>
      <c r="F18" s="96"/>
      <c r="G18" s="96"/>
      <c r="H18" s="97"/>
      <c r="I18" s="96"/>
      <c r="J18" s="98"/>
      <c r="K18" s="98"/>
    </row>
    <row r="19" spans="1:11" s="67" customFormat="1" ht="22.5" customHeight="1">
      <c r="A19" s="13" t="s">
        <v>6</v>
      </c>
      <c r="B19" s="102" t="s">
        <v>179</v>
      </c>
      <c r="C19" s="178">
        <f t="shared" si="3"/>
        <v>8319.0439999999999</v>
      </c>
      <c r="D19" s="57"/>
      <c r="E19" s="95">
        <v>8319.0439999999999</v>
      </c>
      <c r="F19" s="96"/>
      <c r="G19" s="96"/>
      <c r="H19" s="97"/>
      <c r="I19" s="96"/>
      <c r="J19" s="98"/>
      <c r="K19" s="98"/>
    </row>
    <row r="20" spans="1:11" s="67" customFormat="1" ht="22.5" customHeight="1">
      <c r="A20" s="13" t="s">
        <v>6</v>
      </c>
      <c r="B20" s="102" t="s">
        <v>180</v>
      </c>
      <c r="C20" s="178">
        <f t="shared" si="3"/>
        <v>8987.5229999999992</v>
      </c>
      <c r="D20" s="57"/>
      <c r="E20" s="95">
        <v>8987.5229999999992</v>
      </c>
      <c r="F20" s="96"/>
      <c r="G20" s="96"/>
      <c r="H20" s="97"/>
      <c r="I20" s="96"/>
      <c r="J20" s="98"/>
      <c r="K20" s="98"/>
    </row>
    <row r="21" spans="1:11" s="67" customFormat="1" ht="22.5" customHeight="1">
      <c r="A21" s="13" t="s">
        <v>6</v>
      </c>
      <c r="B21" s="102" t="s">
        <v>181</v>
      </c>
      <c r="C21" s="178">
        <f t="shared" si="3"/>
        <v>9208.1939999999995</v>
      </c>
      <c r="D21" s="57"/>
      <c r="E21" s="95">
        <v>9208.1939999999995</v>
      </c>
      <c r="F21" s="96"/>
      <c r="G21" s="96"/>
      <c r="H21" s="97"/>
      <c r="I21" s="96"/>
      <c r="J21" s="98"/>
      <c r="K21" s="98"/>
    </row>
    <row r="22" spans="1:11" s="166" customFormat="1" ht="22.5" customHeight="1">
      <c r="A22" s="159">
        <v>4</v>
      </c>
      <c r="B22" s="160" t="s">
        <v>182</v>
      </c>
      <c r="C22" s="177"/>
      <c r="D22" s="161"/>
      <c r="E22" s="95"/>
      <c r="F22" s="163"/>
      <c r="G22" s="163"/>
      <c r="H22" s="164"/>
      <c r="I22" s="163"/>
      <c r="J22" s="165"/>
      <c r="K22" s="165"/>
    </row>
    <row r="23" spans="1:11" s="67" customFormat="1" ht="22.5" customHeight="1">
      <c r="A23" s="13" t="s">
        <v>6</v>
      </c>
      <c r="B23" s="102" t="s">
        <v>175</v>
      </c>
      <c r="C23" s="178">
        <f t="shared" ref="C23:C34" si="4">+E23</f>
        <v>6304.33</v>
      </c>
      <c r="D23" s="57"/>
      <c r="E23" s="95">
        <v>6304.33</v>
      </c>
      <c r="F23" s="96"/>
      <c r="G23" s="96"/>
      <c r="H23" s="97"/>
      <c r="I23" s="96"/>
      <c r="J23" s="98"/>
      <c r="K23" s="98"/>
    </row>
    <row r="24" spans="1:11" s="67" customFormat="1" ht="22.5" customHeight="1">
      <c r="A24" s="13" t="s">
        <v>6</v>
      </c>
      <c r="B24" s="102" t="s">
        <v>183</v>
      </c>
      <c r="C24" s="178">
        <f t="shared" si="4"/>
        <v>5815.0290000000005</v>
      </c>
      <c r="D24" s="57"/>
      <c r="E24" s="95">
        <v>5815.0290000000005</v>
      </c>
      <c r="F24" s="96"/>
      <c r="G24" s="96"/>
      <c r="H24" s="97"/>
      <c r="I24" s="96"/>
      <c r="J24" s="98"/>
      <c r="K24" s="98"/>
    </row>
    <row r="25" spans="1:11" s="67" customFormat="1" ht="22.5" customHeight="1">
      <c r="A25" s="13" t="s">
        <v>6</v>
      </c>
      <c r="B25" s="102" t="s">
        <v>184</v>
      </c>
      <c r="C25" s="178">
        <f t="shared" si="4"/>
        <v>4286.4380000000001</v>
      </c>
      <c r="D25" s="57"/>
      <c r="E25" s="95">
        <v>4286.4380000000001</v>
      </c>
      <c r="F25" s="96"/>
      <c r="G25" s="96"/>
      <c r="H25" s="97"/>
      <c r="I25" s="96"/>
      <c r="J25" s="98"/>
      <c r="K25" s="98"/>
    </row>
    <row r="26" spans="1:11" s="67" customFormat="1" ht="22.5" customHeight="1">
      <c r="A26" s="13" t="s">
        <v>6</v>
      </c>
      <c r="B26" s="103" t="s">
        <v>177</v>
      </c>
      <c r="C26" s="178">
        <f t="shared" si="4"/>
        <v>7329.41</v>
      </c>
      <c r="D26" s="57"/>
      <c r="E26" s="95">
        <v>7329.41</v>
      </c>
      <c r="F26" s="96"/>
      <c r="G26" s="96"/>
      <c r="H26" s="97"/>
      <c r="I26" s="96"/>
      <c r="J26" s="98"/>
      <c r="K26" s="98"/>
    </row>
    <row r="27" spans="1:11" s="67" customFormat="1" ht="22.5" customHeight="1">
      <c r="A27" s="13" t="s">
        <v>6</v>
      </c>
      <c r="B27" s="103" t="s">
        <v>185</v>
      </c>
      <c r="C27" s="178">
        <f t="shared" si="4"/>
        <v>5334.6369999999997</v>
      </c>
      <c r="D27" s="57"/>
      <c r="E27" s="95">
        <v>5334.6369999999997</v>
      </c>
      <c r="F27" s="96"/>
      <c r="G27" s="96"/>
      <c r="H27" s="97"/>
      <c r="I27" s="96"/>
      <c r="J27" s="98"/>
      <c r="K27" s="98"/>
    </row>
    <row r="28" spans="1:11" s="67" customFormat="1" ht="22.5" customHeight="1">
      <c r="A28" s="13" t="s">
        <v>6</v>
      </c>
      <c r="B28" s="103" t="s">
        <v>186</v>
      </c>
      <c r="C28" s="178">
        <f t="shared" si="4"/>
        <v>4790.8019999999997</v>
      </c>
      <c r="D28" s="57"/>
      <c r="E28" s="95">
        <v>4790.8019999999997</v>
      </c>
      <c r="F28" s="96"/>
      <c r="G28" s="96"/>
      <c r="H28" s="97"/>
      <c r="I28" s="96"/>
      <c r="J28" s="98"/>
      <c r="K28" s="98"/>
    </row>
    <row r="29" spans="1:11" s="67" customFormat="1" ht="22.5" customHeight="1">
      <c r="A29" s="13" t="s">
        <v>6</v>
      </c>
      <c r="B29" s="103" t="s">
        <v>187</v>
      </c>
      <c r="C29" s="178">
        <f t="shared" si="4"/>
        <v>4789.942</v>
      </c>
      <c r="D29" s="57"/>
      <c r="E29" s="95">
        <v>4789.942</v>
      </c>
      <c r="F29" s="96"/>
      <c r="G29" s="96"/>
      <c r="H29" s="97"/>
      <c r="I29" s="96"/>
      <c r="J29" s="98"/>
      <c r="K29" s="98"/>
    </row>
    <row r="30" spans="1:11" s="67" customFormat="1" ht="22.5" customHeight="1">
      <c r="A30" s="13" t="s">
        <v>6</v>
      </c>
      <c r="B30" s="103" t="s">
        <v>188</v>
      </c>
      <c r="C30" s="178">
        <f t="shared" si="4"/>
        <v>4175.3549999999996</v>
      </c>
      <c r="D30" s="57"/>
      <c r="E30" s="95">
        <v>4175.3549999999996</v>
      </c>
      <c r="F30" s="96"/>
      <c r="G30" s="96"/>
      <c r="H30" s="97"/>
      <c r="I30" s="96"/>
      <c r="J30" s="98"/>
      <c r="K30" s="98"/>
    </row>
    <row r="31" spans="1:11" s="67" customFormat="1" ht="22.5" customHeight="1">
      <c r="A31" s="13" t="s">
        <v>6</v>
      </c>
      <c r="B31" s="103" t="s">
        <v>189</v>
      </c>
      <c r="C31" s="178">
        <f t="shared" si="4"/>
        <v>5439.6909999999998</v>
      </c>
      <c r="D31" s="57"/>
      <c r="E31" s="95">
        <v>5439.6909999999998</v>
      </c>
      <c r="F31" s="96"/>
      <c r="G31" s="96"/>
      <c r="H31" s="97"/>
      <c r="I31" s="96"/>
      <c r="J31" s="98"/>
      <c r="K31" s="98"/>
    </row>
    <row r="32" spans="1:11" s="67" customFormat="1" ht="22.5" customHeight="1">
      <c r="A32" s="13" t="s">
        <v>6</v>
      </c>
      <c r="B32" s="103" t="s">
        <v>190</v>
      </c>
      <c r="C32" s="178">
        <f t="shared" si="4"/>
        <v>4657.1769999999997</v>
      </c>
      <c r="D32" s="57"/>
      <c r="E32" s="95">
        <v>4657.1769999999997</v>
      </c>
      <c r="F32" s="96"/>
      <c r="G32" s="96"/>
      <c r="H32" s="97"/>
      <c r="I32" s="96"/>
      <c r="J32" s="98"/>
      <c r="K32" s="98"/>
    </row>
    <row r="33" spans="1:11" s="67" customFormat="1" ht="22.5" customHeight="1">
      <c r="A33" s="13" t="s">
        <v>6</v>
      </c>
      <c r="B33" s="103" t="s">
        <v>191</v>
      </c>
      <c r="C33" s="178">
        <f t="shared" si="4"/>
        <v>4811.9939999999997</v>
      </c>
      <c r="D33" s="57"/>
      <c r="E33" s="95">
        <v>4811.9939999999997</v>
      </c>
      <c r="F33" s="96"/>
      <c r="G33" s="96"/>
      <c r="H33" s="97"/>
      <c r="I33" s="96"/>
      <c r="J33" s="98"/>
      <c r="K33" s="98"/>
    </row>
    <row r="34" spans="1:11" s="67" customFormat="1" ht="22.5" customHeight="1">
      <c r="A34" s="13" t="s">
        <v>6</v>
      </c>
      <c r="B34" s="103" t="s">
        <v>192</v>
      </c>
      <c r="C34" s="178">
        <f t="shared" si="4"/>
        <v>3632.71</v>
      </c>
      <c r="D34" s="57"/>
      <c r="E34" s="95">
        <v>3632.71</v>
      </c>
      <c r="F34" s="96"/>
      <c r="G34" s="96"/>
      <c r="H34" s="97"/>
      <c r="I34" s="96"/>
      <c r="J34" s="98"/>
      <c r="K34" s="98"/>
    </row>
    <row r="35" spans="1:11" s="166" customFormat="1" ht="22.5" customHeight="1">
      <c r="A35" s="159">
        <v>5</v>
      </c>
      <c r="B35" s="234" t="s">
        <v>193</v>
      </c>
      <c r="C35" s="177"/>
      <c r="D35" s="161"/>
      <c r="E35" s="95"/>
      <c r="F35" s="163"/>
      <c r="G35" s="163"/>
      <c r="H35" s="164"/>
      <c r="I35" s="163"/>
      <c r="J35" s="165"/>
      <c r="K35" s="165"/>
    </row>
    <row r="36" spans="1:11" s="67" customFormat="1" ht="22.5" customHeight="1">
      <c r="A36" s="13" t="s">
        <v>6</v>
      </c>
      <c r="B36" s="233" t="s">
        <v>190</v>
      </c>
      <c r="C36" s="178">
        <f t="shared" ref="C36:C47" si="5">+E36</f>
        <v>2923.9630000000002</v>
      </c>
      <c r="D36" s="57"/>
      <c r="E36" s="95">
        <v>2923.9630000000002</v>
      </c>
      <c r="F36" s="96"/>
      <c r="G36" s="96"/>
      <c r="H36" s="97"/>
      <c r="I36" s="96"/>
      <c r="J36" s="98"/>
      <c r="K36" s="98"/>
    </row>
    <row r="37" spans="1:11" s="67" customFormat="1" ht="22.5" customHeight="1">
      <c r="A37" s="13" t="s">
        <v>6</v>
      </c>
      <c r="B37" s="233" t="s">
        <v>189</v>
      </c>
      <c r="C37" s="178">
        <f t="shared" si="5"/>
        <v>3854.924</v>
      </c>
      <c r="D37" s="57"/>
      <c r="E37" s="95">
        <v>3854.924</v>
      </c>
      <c r="F37" s="96"/>
      <c r="G37" s="96"/>
      <c r="H37" s="97"/>
      <c r="I37" s="96"/>
      <c r="J37" s="98"/>
      <c r="K37" s="98"/>
    </row>
    <row r="38" spans="1:11" s="67" customFormat="1" ht="22.5" customHeight="1">
      <c r="A38" s="13" t="s">
        <v>6</v>
      </c>
      <c r="B38" s="233" t="s">
        <v>192</v>
      </c>
      <c r="C38" s="178">
        <f t="shared" si="5"/>
        <v>3510.529</v>
      </c>
      <c r="D38" s="57"/>
      <c r="E38" s="95">
        <v>3510.529</v>
      </c>
      <c r="F38" s="96"/>
      <c r="G38" s="96"/>
      <c r="H38" s="97"/>
      <c r="I38" s="96"/>
      <c r="J38" s="98"/>
      <c r="K38" s="98"/>
    </row>
    <row r="39" spans="1:11" s="67" customFormat="1" ht="22.5" customHeight="1">
      <c r="A39" s="13" t="s">
        <v>6</v>
      </c>
      <c r="B39" s="233" t="s">
        <v>191</v>
      </c>
      <c r="C39" s="178">
        <f t="shared" si="5"/>
        <v>4269.57</v>
      </c>
      <c r="D39" s="57"/>
      <c r="E39" s="95">
        <v>4269.57</v>
      </c>
      <c r="F39" s="96"/>
      <c r="G39" s="96"/>
      <c r="H39" s="97"/>
      <c r="I39" s="96"/>
      <c r="J39" s="98"/>
      <c r="K39" s="98"/>
    </row>
    <row r="40" spans="1:11" s="67" customFormat="1" ht="22.5" customHeight="1">
      <c r="A40" s="13" t="s">
        <v>6</v>
      </c>
      <c r="B40" s="233" t="s">
        <v>187</v>
      </c>
      <c r="C40" s="178">
        <f t="shared" si="5"/>
        <v>3597.3850000000002</v>
      </c>
      <c r="D40" s="57"/>
      <c r="E40" s="95">
        <v>3597.3850000000002</v>
      </c>
      <c r="F40" s="96"/>
      <c r="G40" s="96"/>
      <c r="H40" s="97"/>
      <c r="I40" s="96"/>
      <c r="J40" s="98"/>
      <c r="K40" s="98"/>
    </row>
    <row r="41" spans="1:11" s="67" customFormat="1" ht="22.5" customHeight="1">
      <c r="A41" s="13" t="s">
        <v>6</v>
      </c>
      <c r="B41" s="233" t="s">
        <v>188</v>
      </c>
      <c r="C41" s="178">
        <f t="shared" si="5"/>
        <v>2624.377</v>
      </c>
      <c r="D41" s="57"/>
      <c r="E41" s="95">
        <v>2624.377</v>
      </c>
      <c r="F41" s="96"/>
      <c r="G41" s="96"/>
      <c r="H41" s="97"/>
      <c r="I41" s="96"/>
      <c r="J41" s="98"/>
      <c r="K41" s="98"/>
    </row>
    <row r="42" spans="1:11" s="67" customFormat="1" ht="22.5" customHeight="1">
      <c r="A42" s="13" t="s">
        <v>6</v>
      </c>
      <c r="B42" s="233" t="s">
        <v>175</v>
      </c>
      <c r="C42" s="178">
        <f t="shared" si="5"/>
        <v>3667.183</v>
      </c>
      <c r="D42" s="57"/>
      <c r="E42" s="95">
        <v>3667.183</v>
      </c>
      <c r="F42" s="96"/>
      <c r="G42" s="96"/>
      <c r="H42" s="97"/>
      <c r="I42" s="96"/>
      <c r="J42" s="98"/>
      <c r="K42" s="98"/>
    </row>
    <row r="43" spans="1:11" s="67" customFormat="1" ht="22.5" customHeight="1">
      <c r="A43" s="13" t="s">
        <v>6</v>
      </c>
      <c r="B43" s="233" t="s">
        <v>177</v>
      </c>
      <c r="C43" s="178">
        <f t="shared" si="5"/>
        <v>3788.962</v>
      </c>
      <c r="D43" s="57"/>
      <c r="E43" s="95">
        <v>3788.962</v>
      </c>
      <c r="F43" s="96"/>
      <c r="G43" s="96"/>
      <c r="H43" s="97"/>
      <c r="I43" s="96"/>
      <c r="J43" s="98"/>
      <c r="K43" s="98"/>
    </row>
    <row r="44" spans="1:11" s="67" customFormat="1" ht="22.5" customHeight="1">
      <c r="A44" s="13" t="s">
        <v>6</v>
      </c>
      <c r="B44" s="233" t="s">
        <v>185</v>
      </c>
      <c r="C44" s="178">
        <f t="shared" si="5"/>
        <v>3450.4940000000001</v>
      </c>
      <c r="D44" s="57"/>
      <c r="E44" s="95">
        <v>3450.4940000000001</v>
      </c>
      <c r="F44" s="96"/>
      <c r="G44" s="96"/>
      <c r="H44" s="97"/>
      <c r="I44" s="96"/>
      <c r="J44" s="98"/>
      <c r="K44" s="98"/>
    </row>
    <row r="45" spans="1:11" s="67" customFormat="1" ht="22.5" customHeight="1">
      <c r="A45" s="13" t="s">
        <v>6</v>
      </c>
      <c r="B45" s="233" t="s">
        <v>186</v>
      </c>
      <c r="C45" s="178">
        <f t="shared" si="5"/>
        <v>2600.8530000000001</v>
      </c>
      <c r="D45" s="57"/>
      <c r="E45" s="95">
        <v>2600.8530000000001</v>
      </c>
      <c r="F45" s="96"/>
      <c r="G45" s="96"/>
      <c r="H45" s="97"/>
      <c r="I45" s="96"/>
      <c r="J45" s="98"/>
      <c r="K45" s="98"/>
    </row>
    <row r="46" spans="1:11" s="67" customFormat="1" ht="22.5" customHeight="1">
      <c r="A46" s="13" t="s">
        <v>6</v>
      </c>
      <c r="B46" s="233" t="s">
        <v>184</v>
      </c>
      <c r="C46" s="178">
        <f t="shared" si="5"/>
        <v>2564.1280000000002</v>
      </c>
      <c r="D46" s="57"/>
      <c r="E46" s="95">
        <v>2564.1280000000002</v>
      </c>
      <c r="F46" s="96"/>
      <c r="G46" s="96"/>
      <c r="H46" s="97"/>
      <c r="I46" s="96"/>
      <c r="J46" s="98"/>
      <c r="K46" s="98"/>
    </row>
    <row r="47" spans="1:11" s="67" customFormat="1" ht="22.5" customHeight="1">
      <c r="A47" s="13" t="s">
        <v>6</v>
      </c>
      <c r="B47" s="233" t="s">
        <v>194</v>
      </c>
      <c r="C47" s="178">
        <f t="shared" si="5"/>
        <v>3655.3620000000001</v>
      </c>
      <c r="D47" s="57"/>
      <c r="E47" s="95">
        <v>3655.3620000000001</v>
      </c>
      <c r="F47" s="96"/>
      <c r="G47" s="96"/>
      <c r="H47" s="97"/>
      <c r="I47" s="96"/>
      <c r="J47" s="98"/>
      <c r="K47" s="98"/>
    </row>
    <row r="48" spans="1:11" s="72" customFormat="1" ht="22.5" customHeight="1">
      <c r="A48" s="13">
        <v>6</v>
      </c>
      <c r="B48" s="233" t="s">
        <v>126</v>
      </c>
      <c r="C48" s="176">
        <f>SUM(D48:K48)</f>
        <v>11282</v>
      </c>
      <c r="D48" s="99"/>
      <c r="E48" s="95">
        <f>2905.057+8376.943</f>
        <v>11282</v>
      </c>
      <c r="F48" s="96"/>
      <c r="G48" s="96"/>
      <c r="H48" s="97"/>
      <c r="I48" s="96"/>
      <c r="J48" s="100"/>
      <c r="K48" s="100"/>
    </row>
    <row r="49" spans="1:11" s="72" customFormat="1" ht="22.5" customHeight="1">
      <c r="A49" s="13">
        <v>7</v>
      </c>
      <c r="B49" s="233" t="s">
        <v>195</v>
      </c>
      <c r="C49" s="176">
        <f>SUM(D49:K49)</f>
        <v>1301.693</v>
      </c>
      <c r="D49" s="99"/>
      <c r="E49" s="95">
        <v>1301.693</v>
      </c>
      <c r="F49" s="96"/>
      <c r="G49" s="96"/>
      <c r="H49" s="97"/>
      <c r="I49" s="96"/>
      <c r="J49" s="100"/>
      <c r="K49" s="100"/>
    </row>
    <row r="50" spans="1:11" s="72" customFormat="1" ht="22.5" customHeight="1">
      <c r="A50" s="13">
        <v>8</v>
      </c>
      <c r="B50" s="233" t="s">
        <v>121</v>
      </c>
      <c r="C50" s="176">
        <f>SUM(D50:K50)</f>
        <v>1298.6569999999999</v>
      </c>
      <c r="D50" s="99"/>
      <c r="E50" s="95">
        <v>1298.6569999999999</v>
      </c>
      <c r="F50" s="96"/>
      <c r="G50" s="96"/>
      <c r="H50" s="97"/>
      <c r="I50" s="96"/>
      <c r="J50" s="100"/>
      <c r="K50" s="100"/>
    </row>
    <row r="51" spans="1:11" s="67" customFormat="1" ht="22.5" customHeight="1">
      <c r="A51" s="13">
        <v>9</v>
      </c>
      <c r="B51" s="235" t="s">
        <v>109</v>
      </c>
      <c r="C51" s="176">
        <f>+E51</f>
        <v>10906.989</v>
      </c>
      <c r="D51" s="57"/>
      <c r="E51" s="95">
        <v>10906.989</v>
      </c>
      <c r="F51" s="96"/>
      <c r="G51" s="96"/>
      <c r="H51" s="97"/>
      <c r="I51" s="96"/>
      <c r="J51" s="98"/>
      <c r="K51" s="98"/>
    </row>
    <row r="52" spans="1:11" s="67" customFormat="1" ht="22.5" customHeight="1">
      <c r="A52" s="13">
        <v>10</v>
      </c>
      <c r="B52" s="235" t="s">
        <v>120</v>
      </c>
      <c r="C52" s="176">
        <f>SUM(D52:K52)</f>
        <v>1437.78</v>
      </c>
      <c r="D52" s="57"/>
      <c r="E52" s="95">
        <v>1437.78</v>
      </c>
      <c r="F52" s="96"/>
      <c r="G52" s="96"/>
      <c r="H52" s="97"/>
      <c r="I52" s="96"/>
      <c r="J52" s="98"/>
      <c r="K52" s="98"/>
    </row>
    <row r="53" spans="1:11" s="67" customFormat="1" ht="22.5" customHeight="1">
      <c r="A53" s="13">
        <v>11</v>
      </c>
      <c r="B53" s="235" t="s">
        <v>118</v>
      </c>
      <c r="C53" s="176">
        <f t="shared" ref="C53:C58" si="6">SUM(D53:K53)</f>
        <v>5998.3119999999999</v>
      </c>
      <c r="D53" s="57"/>
      <c r="E53" s="95">
        <v>5998.3119999999999</v>
      </c>
      <c r="F53" s="96"/>
      <c r="G53" s="96"/>
      <c r="H53" s="97"/>
      <c r="I53" s="96"/>
      <c r="J53" s="98"/>
      <c r="K53" s="98"/>
    </row>
    <row r="54" spans="1:11" s="67" customFormat="1" ht="22.5" customHeight="1">
      <c r="A54" s="13">
        <v>12</v>
      </c>
      <c r="B54" s="235" t="s">
        <v>110</v>
      </c>
      <c r="C54" s="176">
        <f t="shared" si="6"/>
        <v>1332.337</v>
      </c>
      <c r="D54" s="57"/>
      <c r="E54" s="95">
        <v>1332.337</v>
      </c>
      <c r="F54" s="96"/>
      <c r="G54" s="96"/>
      <c r="H54" s="97"/>
      <c r="I54" s="96"/>
      <c r="J54" s="98"/>
      <c r="K54" s="98"/>
    </row>
    <row r="55" spans="1:11" s="67" customFormat="1" ht="22.5" customHeight="1">
      <c r="A55" s="13">
        <v>13</v>
      </c>
      <c r="B55" s="235" t="s">
        <v>168</v>
      </c>
      <c r="C55" s="176">
        <f t="shared" si="6"/>
        <v>509.32</v>
      </c>
      <c r="D55" s="57"/>
      <c r="E55" s="95">
        <v>509.32</v>
      </c>
      <c r="F55" s="96"/>
      <c r="G55" s="96"/>
      <c r="H55" s="97"/>
      <c r="I55" s="96"/>
      <c r="J55" s="98"/>
      <c r="K55" s="98"/>
    </row>
    <row r="56" spans="1:11" s="67" customFormat="1" ht="22.5" customHeight="1">
      <c r="A56" s="13">
        <v>14</v>
      </c>
      <c r="B56" s="235" t="s">
        <v>169</v>
      </c>
      <c r="C56" s="176">
        <f t="shared" si="6"/>
        <v>616.62699999999995</v>
      </c>
      <c r="D56" s="57"/>
      <c r="E56" s="95">
        <v>616.62699999999995</v>
      </c>
      <c r="F56" s="96"/>
      <c r="G56" s="96"/>
      <c r="H56" s="97"/>
      <c r="I56" s="96"/>
      <c r="J56" s="98"/>
      <c r="K56" s="98"/>
    </row>
    <row r="57" spans="1:11" s="67" customFormat="1" ht="22.5" customHeight="1">
      <c r="A57" s="13">
        <v>15</v>
      </c>
      <c r="B57" s="235" t="s">
        <v>170</v>
      </c>
      <c r="C57" s="176">
        <f t="shared" si="6"/>
        <v>564.35799999999995</v>
      </c>
      <c r="D57" s="57"/>
      <c r="E57" s="95">
        <v>564.35799999999995</v>
      </c>
      <c r="F57" s="96"/>
      <c r="G57" s="96"/>
      <c r="H57" s="97"/>
      <c r="I57" s="96"/>
      <c r="J57" s="98"/>
      <c r="K57" s="98"/>
    </row>
    <row r="58" spans="1:11" s="67" customFormat="1" ht="22.5" customHeight="1">
      <c r="A58" s="13">
        <v>16</v>
      </c>
      <c r="B58" s="235" t="s">
        <v>171</v>
      </c>
      <c r="C58" s="176">
        <f t="shared" si="6"/>
        <v>516.67999999999995</v>
      </c>
      <c r="D58" s="57"/>
      <c r="E58" s="95">
        <v>516.67999999999995</v>
      </c>
      <c r="F58" s="96"/>
      <c r="G58" s="96"/>
      <c r="H58" s="97"/>
      <c r="I58" s="96"/>
      <c r="J58" s="98"/>
      <c r="K58" s="98"/>
    </row>
    <row r="59" spans="1:11" s="72" customFormat="1" ht="22.5" customHeight="1">
      <c r="A59" s="13">
        <v>17</v>
      </c>
      <c r="B59" s="233" t="s">
        <v>196</v>
      </c>
      <c r="C59" s="178">
        <f>+E59</f>
        <v>42015</v>
      </c>
      <c r="D59" s="99"/>
      <c r="E59" s="95">
        <v>42015</v>
      </c>
      <c r="F59" s="96"/>
      <c r="G59" s="96"/>
      <c r="H59" s="97"/>
      <c r="I59" s="96"/>
      <c r="J59" s="100"/>
      <c r="K59" s="100"/>
    </row>
    <row r="60" spans="1:11" s="72" customFormat="1" ht="22.5" customHeight="1">
      <c r="A60" s="13">
        <v>18</v>
      </c>
      <c r="B60" s="233" t="s">
        <v>172</v>
      </c>
      <c r="C60" s="178">
        <f t="shared" ref="C60:C62" si="7">+E60</f>
        <v>286.101</v>
      </c>
      <c r="D60" s="99"/>
      <c r="E60" s="95">
        <v>286.101</v>
      </c>
      <c r="F60" s="96"/>
      <c r="G60" s="96"/>
      <c r="H60" s="97"/>
      <c r="I60" s="96"/>
      <c r="J60" s="100"/>
      <c r="K60" s="100"/>
    </row>
    <row r="61" spans="1:11" s="72" customFormat="1" ht="22.5" customHeight="1">
      <c r="A61" s="13">
        <v>19</v>
      </c>
      <c r="B61" s="233" t="s">
        <v>129</v>
      </c>
      <c r="C61" s="178">
        <f t="shared" si="7"/>
        <v>79.733000000000004</v>
      </c>
      <c r="D61" s="99"/>
      <c r="E61" s="95">
        <v>79.733000000000004</v>
      </c>
      <c r="F61" s="96"/>
      <c r="G61" s="96"/>
      <c r="H61" s="97"/>
      <c r="I61" s="96"/>
      <c r="J61" s="100"/>
      <c r="K61" s="100"/>
    </row>
    <row r="62" spans="1:11" s="72" customFormat="1" ht="22.5" customHeight="1">
      <c r="A62" s="13">
        <v>20</v>
      </c>
      <c r="B62" s="233" t="s">
        <v>130</v>
      </c>
      <c r="C62" s="178">
        <f t="shared" si="7"/>
        <v>187.48699999999999</v>
      </c>
      <c r="D62" s="99"/>
      <c r="E62" s="95">
        <v>187.48699999999999</v>
      </c>
      <c r="F62" s="96"/>
      <c r="G62" s="96"/>
      <c r="H62" s="97"/>
      <c r="I62" s="96"/>
      <c r="J62" s="100"/>
      <c r="K62" s="100"/>
    </row>
    <row r="63" spans="1:11" s="67" customFormat="1" ht="22.5" customHeight="1">
      <c r="A63" s="183" t="s">
        <v>7</v>
      </c>
      <c r="B63" s="93" t="s">
        <v>51</v>
      </c>
      <c r="C63" s="104">
        <f>D63+E63+F63+G63+H63+K63</f>
        <v>6647</v>
      </c>
      <c r="D63" s="57"/>
      <c r="E63" s="104"/>
      <c r="F63" s="183">
        <f>'[1]BIEU 85'!C33</f>
        <v>6647</v>
      </c>
      <c r="G63" s="183"/>
      <c r="H63" s="13"/>
      <c r="I63" s="183"/>
      <c r="J63" s="37"/>
      <c r="K63" s="115"/>
    </row>
    <row r="64" spans="1:11" s="67" customFormat="1" ht="32.25" customHeight="1">
      <c r="A64" s="183" t="s">
        <v>11</v>
      </c>
      <c r="B64" s="93" t="s">
        <v>52</v>
      </c>
      <c r="C64" s="104">
        <f t="shared" ref="C64:C66" si="8">D64+E64+F64+G64+H64+K64</f>
        <v>0</v>
      </c>
      <c r="D64" s="57"/>
      <c r="E64" s="104"/>
      <c r="F64" s="183"/>
      <c r="G64" s="183"/>
      <c r="H64" s="13"/>
      <c r="I64" s="183"/>
      <c r="J64" s="37"/>
      <c r="K64" s="115"/>
    </row>
    <row r="65" spans="1:11" s="67" customFormat="1" ht="32.25" customHeight="1">
      <c r="A65" s="183" t="s">
        <v>13</v>
      </c>
      <c r="B65" s="93" t="s">
        <v>58</v>
      </c>
      <c r="C65" s="104">
        <f t="shared" si="8"/>
        <v>0</v>
      </c>
      <c r="D65" s="57"/>
      <c r="E65" s="104"/>
      <c r="F65" s="183"/>
      <c r="G65" s="183"/>
      <c r="H65" s="13"/>
      <c r="I65" s="183"/>
      <c r="J65" s="37"/>
      <c r="K65" s="115">
        <f>+'[1]Biêu 90'!C9</f>
        <v>0</v>
      </c>
    </row>
    <row r="66" spans="1:11" s="67" customFormat="1" ht="32.25" customHeight="1">
      <c r="A66" s="183" t="s">
        <v>59</v>
      </c>
      <c r="B66" s="93" t="s">
        <v>54</v>
      </c>
      <c r="C66" s="104">
        <f t="shared" si="8"/>
        <v>0</v>
      </c>
      <c r="D66" s="57"/>
      <c r="E66" s="183"/>
      <c r="F66" s="183"/>
      <c r="G66" s="183"/>
      <c r="H66" s="13"/>
      <c r="I66" s="183"/>
      <c r="J66" s="37"/>
      <c r="K66" s="115">
        <f>+'[1]Biểu 81'!C31</f>
        <v>0</v>
      </c>
    </row>
    <row r="67" spans="1:11">
      <c r="I67" s="294"/>
      <c r="J67" s="294" t="s">
        <v>258</v>
      </c>
      <c r="K67" s="294"/>
    </row>
  </sheetData>
  <mergeCells count="13">
    <mergeCell ref="J1:K1"/>
    <mergeCell ref="A4:K4"/>
    <mergeCell ref="A5:K5"/>
    <mergeCell ref="A6:K6"/>
    <mergeCell ref="G7:G8"/>
    <mergeCell ref="H7:J7"/>
    <mergeCell ref="K7:K8"/>
    <mergeCell ref="A7:A8"/>
    <mergeCell ref="B7:B8"/>
    <mergeCell ref="C7:C8"/>
    <mergeCell ref="D7:D8"/>
    <mergeCell ref="E7:E8"/>
    <mergeCell ref="F7:F8"/>
  </mergeCells>
  <printOptions horizontalCentered="1"/>
  <pageMargins left="0.45" right="0.45" top="0.5" bottom="0.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P16"/>
  <sheetViews>
    <sheetView workbookViewId="0">
      <selection sqref="A1:A2"/>
    </sheetView>
  </sheetViews>
  <sheetFormatPr defaultRowHeight="15"/>
  <cols>
    <col min="1" max="1" width="6.28515625" customWidth="1"/>
    <col min="2" max="2" width="23.85546875" customWidth="1"/>
    <col min="3" max="3" width="8.28515625" customWidth="1"/>
    <col min="4" max="4" width="7.5703125" customWidth="1"/>
    <col min="5" max="5" width="7.7109375" customWidth="1"/>
    <col min="6" max="6" width="8.28515625" customWidth="1"/>
    <col min="7" max="7" width="7.7109375" customWidth="1"/>
    <col min="8" max="8" width="8.42578125" customWidth="1"/>
    <col min="9" max="9" width="7.5703125" customWidth="1"/>
    <col min="10" max="10" width="9" customWidth="1"/>
    <col min="11" max="11" width="8" customWidth="1"/>
    <col min="12" max="12" width="7.85546875" customWidth="1"/>
    <col min="13" max="13" width="8" customWidth="1"/>
  </cols>
  <sheetData>
    <row r="1" spans="1:16" ht="15.75">
      <c r="A1" s="229" t="s">
        <v>256</v>
      </c>
      <c r="B1" s="132"/>
      <c r="C1" s="50"/>
      <c r="D1" s="3"/>
      <c r="E1" s="3"/>
      <c r="F1" s="3"/>
      <c r="G1" s="3"/>
      <c r="H1" s="3"/>
      <c r="I1" s="3"/>
      <c r="J1" s="3"/>
      <c r="K1" s="3"/>
      <c r="L1" s="3"/>
      <c r="M1" s="201" t="s">
        <v>211</v>
      </c>
      <c r="N1" s="201"/>
      <c r="O1" s="201"/>
    </row>
    <row r="2" spans="1:16" ht="16.5">
      <c r="A2" s="142" t="s">
        <v>257</v>
      </c>
      <c r="B2" s="142"/>
      <c r="C2" s="5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38.25" customHeight="1">
      <c r="A3" s="202" t="s">
        <v>264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6" ht="24" customHeight="1">
      <c r="A4" s="205" t="str">
        <f>'74'!A5:K5</f>
        <v>(Dự toán trình Hội đồng nhân dân)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6" ht="18.75" customHeight="1">
      <c r="A5" s="217" t="s">
        <v>0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6" ht="15" customHeight="1">
      <c r="A6" s="208" t="s">
        <v>1</v>
      </c>
      <c r="B6" s="208" t="s">
        <v>49</v>
      </c>
      <c r="C6" s="208" t="s">
        <v>55</v>
      </c>
      <c r="D6" s="208" t="s">
        <v>60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6" ht="24.75" customHeight="1">
      <c r="A7" s="208"/>
      <c r="B7" s="208"/>
      <c r="C7" s="208"/>
      <c r="D7" s="208" t="s">
        <v>61</v>
      </c>
      <c r="E7" s="208" t="s">
        <v>62</v>
      </c>
      <c r="F7" s="208" t="s">
        <v>63</v>
      </c>
      <c r="G7" s="208" t="s">
        <v>64</v>
      </c>
      <c r="H7" s="208" t="s">
        <v>65</v>
      </c>
      <c r="I7" s="208" t="s">
        <v>66</v>
      </c>
      <c r="J7" s="208" t="s">
        <v>67</v>
      </c>
      <c r="K7" s="208" t="s">
        <v>68</v>
      </c>
      <c r="L7" s="208" t="s">
        <v>60</v>
      </c>
      <c r="M7" s="208"/>
      <c r="N7" s="208" t="s">
        <v>69</v>
      </c>
      <c r="O7" s="208" t="s">
        <v>270</v>
      </c>
    </row>
    <row r="8" spans="1:16" ht="114.75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179" t="s">
        <v>71</v>
      </c>
      <c r="M8" s="179" t="s">
        <v>72</v>
      </c>
      <c r="N8" s="208"/>
      <c r="O8" s="208"/>
    </row>
    <row r="9" spans="1:16">
      <c r="A9" s="84" t="s">
        <v>2</v>
      </c>
      <c r="B9" s="84" t="s">
        <v>3</v>
      </c>
      <c r="C9" s="84">
        <v>1</v>
      </c>
      <c r="D9" s="84">
        <v>2</v>
      </c>
      <c r="E9" s="84">
        <v>3</v>
      </c>
      <c r="F9" s="84">
        <v>4</v>
      </c>
      <c r="G9" s="84">
        <v>5</v>
      </c>
      <c r="H9" s="84">
        <v>6</v>
      </c>
      <c r="I9" s="84">
        <v>7</v>
      </c>
      <c r="J9" s="84">
        <v>8</v>
      </c>
      <c r="K9" s="84">
        <v>9</v>
      </c>
      <c r="L9" s="84">
        <v>10</v>
      </c>
      <c r="M9" s="84">
        <v>11</v>
      </c>
      <c r="N9" s="84">
        <v>12</v>
      </c>
      <c r="O9" s="84">
        <v>13</v>
      </c>
    </row>
    <row r="10" spans="1:16" ht="24" customHeight="1">
      <c r="A10" s="179"/>
      <c r="B10" s="179" t="s">
        <v>55</v>
      </c>
      <c r="C10" s="36">
        <f t="shared" ref="C10:O10" si="0">SUM(C11:C15)</f>
        <v>78662</v>
      </c>
      <c r="D10" s="36">
        <f t="shared" si="0"/>
        <v>6000</v>
      </c>
      <c r="E10" s="36">
        <f t="shared" si="0"/>
        <v>0</v>
      </c>
      <c r="F10" s="36">
        <f t="shared" si="0"/>
        <v>0</v>
      </c>
      <c r="G10" s="36">
        <f t="shared" si="0"/>
        <v>8325</v>
      </c>
      <c r="H10" s="36">
        <f t="shared" si="0"/>
        <v>0</v>
      </c>
      <c r="I10" s="36">
        <f t="shared" si="0"/>
        <v>0</v>
      </c>
      <c r="J10" s="36">
        <f t="shared" si="0"/>
        <v>0</v>
      </c>
      <c r="K10" s="36">
        <f t="shared" si="0"/>
        <v>57737</v>
      </c>
      <c r="L10" s="36">
        <f t="shared" si="0"/>
        <v>0</v>
      </c>
      <c r="M10" s="36">
        <f t="shared" si="0"/>
        <v>0</v>
      </c>
      <c r="N10" s="36">
        <f t="shared" si="0"/>
        <v>3500</v>
      </c>
      <c r="O10" s="36">
        <f t="shared" si="0"/>
        <v>3100</v>
      </c>
    </row>
    <row r="11" spans="1:16" ht="31.5" customHeight="1">
      <c r="A11" s="84">
        <v>1</v>
      </c>
      <c r="B11" s="8" t="s">
        <v>197</v>
      </c>
      <c r="C11" s="7">
        <f>SUM(D11:K11)+N11+O11</f>
        <v>42062</v>
      </c>
      <c r="D11" s="7">
        <f>3000*2</f>
        <v>6000</v>
      </c>
      <c r="E11" s="7"/>
      <c r="F11" s="7"/>
      <c r="G11" s="7">
        <v>8325</v>
      </c>
      <c r="H11" s="7"/>
      <c r="I11" s="7"/>
      <c r="J11" s="7"/>
      <c r="K11" s="7">
        <f>6987+306+350+3000+300+5182+3500+4112+4000</f>
        <v>27737</v>
      </c>
      <c r="L11" s="7"/>
      <c r="M11" s="7"/>
      <c r="N11" s="7"/>
      <c r="O11" s="7"/>
      <c r="P11" s="25"/>
    </row>
    <row r="12" spans="1:16" ht="31.5" customHeight="1">
      <c r="A12" s="84">
        <v>2</v>
      </c>
      <c r="B12" s="8" t="s">
        <v>241</v>
      </c>
      <c r="C12" s="7">
        <f t="shared" ref="C12:C15" si="1">SUM(D12:K12)+N12+O12</f>
        <v>3100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v>3100</v>
      </c>
    </row>
    <row r="13" spans="1:16" ht="31.5" customHeight="1">
      <c r="A13" s="84">
        <v>3</v>
      </c>
      <c r="B13" s="8" t="s">
        <v>118</v>
      </c>
      <c r="C13" s="7">
        <f t="shared" si="1"/>
        <v>3500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v>3500</v>
      </c>
      <c r="O13" s="7"/>
    </row>
    <row r="14" spans="1:16" ht="31.5" customHeight="1">
      <c r="A14" s="84">
        <v>4</v>
      </c>
      <c r="B14" s="8" t="s">
        <v>216</v>
      </c>
      <c r="C14" s="7">
        <f t="shared" si="1"/>
        <v>5000</v>
      </c>
      <c r="D14" s="7"/>
      <c r="E14" s="7"/>
      <c r="F14" s="7"/>
      <c r="G14" s="7"/>
      <c r="H14" s="7"/>
      <c r="I14" s="7"/>
      <c r="J14" s="7"/>
      <c r="K14" s="7">
        <v>5000</v>
      </c>
      <c r="L14" s="7"/>
      <c r="M14" s="7"/>
      <c r="N14" s="7"/>
      <c r="O14" s="7"/>
    </row>
    <row r="15" spans="1:16" ht="31.5" customHeight="1">
      <c r="A15" s="84">
        <v>5</v>
      </c>
      <c r="B15" s="8" t="s">
        <v>271</v>
      </c>
      <c r="C15" s="7">
        <f t="shared" si="1"/>
        <v>25000</v>
      </c>
      <c r="D15" s="7"/>
      <c r="E15" s="7"/>
      <c r="F15" s="7"/>
      <c r="G15" s="7"/>
      <c r="H15" s="7"/>
      <c r="I15" s="7"/>
      <c r="J15" s="7"/>
      <c r="K15" s="7">
        <v>25000</v>
      </c>
      <c r="L15" s="7"/>
      <c r="M15" s="7"/>
      <c r="N15" s="7"/>
      <c r="O15" s="7"/>
    </row>
    <row r="16" spans="1:16" ht="31.5" customHeight="1">
      <c r="A16" s="2"/>
      <c r="M16" s="180" t="s">
        <v>258</v>
      </c>
      <c r="N16" s="295"/>
      <c r="O16" s="295"/>
    </row>
  </sheetData>
  <mergeCells count="19">
    <mergeCell ref="M1:O1"/>
    <mergeCell ref="A4:O4"/>
    <mergeCell ref="A5:O5"/>
    <mergeCell ref="A3:O3"/>
    <mergeCell ref="A6:A8"/>
    <mergeCell ref="B6:B8"/>
    <mergeCell ref="C6:C8"/>
    <mergeCell ref="D6:O6"/>
    <mergeCell ref="D7:D8"/>
    <mergeCell ref="E7:E8"/>
    <mergeCell ref="F7:F8"/>
    <mergeCell ref="G7:G8"/>
    <mergeCell ref="H7:H8"/>
    <mergeCell ref="O7:O8"/>
    <mergeCell ref="I7:I8"/>
    <mergeCell ref="J7:J8"/>
    <mergeCell ref="K7:K8"/>
    <mergeCell ref="L7:M7"/>
    <mergeCell ref="N7:N8"/>
  </mergeCells>
  <printOptions horizontalCentered="1"/>
  <pageMargins left="0.45" right="0.45" top="0.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Q64"/>
  <sheetViews>
    <sheetView workbookViewId="0">
      <selection sqref="A1:A2"/>
    </sheetView>
  </sheetViews>
  <sheetFormatPr defaultRowHeight="15"/>
  <cols>
    <col min="1" max="1" width="5.28515625" style="69" customWidth="1"/>
    <col min="2" max="2" width="37" customWidth="1"/>
    <col min="3" max="3" width="9.7109375" customWidth="1"/>
    <col min="4" max="4" width="9.42578125" customWidth="1"/>
    <col min="5" max="5" width="8.42578125" customWidth="1"/>
    <col min="6" max="6" width="8.28515625" customWidth="1"/>
    <col min="7" max="7" width="6.7109375" customWidth="1"/>
    <col min="8" max="8" width="10.42578125" customWidth="1"/>
    <col min="9" max="9" width="7.5703125" customWidth="1"/>
    <col min="10" max="10" width="8.5703125" customWidth="1"/>
    <col min="11" max="12" width="7.85546875" customWidth="1"/>
    <col min="13" max="13" width="10.140625" customWidth="1"/>
    <col min="14" max="14" width="10.42578125" customWidth="1"/>
    <col min="15" max="15" width="9.140625" customWidth="1"/>
    <col min="17" max="17" width="19" bestFit="1" customWidth="1"/>
  </cols>
  <sheetData>
    <row r="1" spans="1:17" ht="15.75">
      <c r="A1" s="229" t="s">
        <v>256</v>
      </c>
      <c r="B1" s="132"/>
      <c r="C1" s="132"/>
      <c r="D1" s="3"/>
      <c r="E1" s="3"/>
      <c r="F1" s="3"/>
      <c r="G1" s="3"/>
      <c r="H1" s="3"/>
      <c r="I1" s="3"/>
      <c r="J1" s="3"/>
      <c r="K1" s="3"/>
      <c r="L1" s="3"/>
      <c r="M1" s="201" t="s">
        <v>212</v>
      </c>
      <c r="N1" s="201"/>
      <c r="O1" s="201"/>
    </row>
    <row r="2" spans="1:17" ht="16.5">
      <c r="A2" s="142" t="s">
        <v>257</v>
      </c>
      <c r="B2" s="142"/>
      <c r="C2" s="14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16.5">
      <c r="A3" s="142"/>
      <c r="B3" s="142"/>
      <c r="C3" s="14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21.75" customHeight="1">
      <c r="A4" s="203" t="s">
        <v>265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7" ht="15.75">
      <c r="A5" s="204" t="str">
        <f>'69'!A5:F5</f>
        <v>(Dự toán trình Hội đồng nhân dân)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7">
      <c r="A6" s="211" t="s">
        <v>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</row>
    <row r="7" spans="1:17" ht="15" customHeight="1">
      <c r="A7" s="218" t="s">
        <v>1</v>
      </c>
      <c r="B7" s="208" t="s">
        <v>49</v>
      </c>
      <c r="C7" s="208" t="s">
        <v>55</v>
      </c>
      <c r="D7" s="208" t="s">
        <v>60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</row>
    <row r="8" spans="1:17" ht="24.75" customHeight="1">
      <c r="A8" s="218"/>
      <c r="B8" s="208"/>
      <c r="C8" s="208"/>
      <c r="D8" s="208" t="s">
        <v>61</v>
      </c>
      <c r="E8" s="208" t="s">
        <v>62</v>
      </c>
      <c r="F8" s="208" t="s">
        <v>63</v>
      </c>
      <c r="G8" s="208" t="s">
        <v>114</v>
      </c>
      <c r="H8" s="208" t="s">
        <v>65</v>
      </c>
      <c r="I8" s="208" t="s">
        <v>113</v>
      </c>
      <c r="J8" s="208" t="s">
        <v>67</v>
      </c>
      <c r="K8" s="208" t="s">
        <v>68</v>
      </c>
      <c r="L8" s="208" t="s">
        <v>60</v>
      </c>
      <c r="M8" s="208"/>
      <c r="N8" s="208" t="s">
        <v>69</v>
      </c>
      <c r="O8" s="208" t="s">
        <v>70</v>
      </c>
    </row>
    <row r="9" spans="1:17" ht="85.5" customHeight="1">
      <c r="A9" s="21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179" t="s">
        <v>71</v>
      </c>
      <c r="M9" s="179" t="s">
        <v>72</v>
      </c>
      <c r="N9" s="208"/>
      <c r="O9" s="208"/>
      <c r="Q9" s="6"/>
    </row>
    <row r="10" spans="1:17" ht="20.25" customHeight="1">
      <c r="A10" s="184" t="s">
        <v>2</v>
      </c>
      <c r="B10" s="179" t="s">
        <v>3</v>
      </c>
      <c r="C10" s="179">
        <v>1</v>
      </c>
      <c r="D10" s="179">
        <v>2</v>
      </c>
      <c r="E10" s="179">
        <v>3</v>
      </c>
      <c r="F10" s="179">
        <v>4</v>
      </c>
      <c r="G10" s="179">
        <v>5</v>
      </c>
      <c r="H10" s="179">
        <v>6</v>
      </c>
      <c r="I10" s="179">
        <v>7</v>
      </c>
      <c r="J10" s="179">
        <v>8</v>
      </c>
      <c r="K10" s="179">
        <v>9</v>
      </c>
      <c r="L10" s="179">
        <v>10</v>
      </c>
      <c r="M10" s="179">
        <v>11</v>
      </c>
      <c r="N10" s="179">
        <v>12</v>
      </c>
      <c r="O10" s="179">
        <v>13</v>
      </c>
    </row>
    <row r="11" spans="1:17" ht="20.25" customHeight="1">
      <c r="A11" s="184"/>
      <c r="B11" s="179" t="s">
        <v>55</v>
      </c>
      <c r="C11" s="36">
        <f>SUM(C12:C62)</f>
        <v>237279.10300000003</v>
      </c>
      <c r="D11" s="36">
        <f t="shared" ref="D11:O11" si="0">SUM(D12:D62)</f>
        <v>158946.02900000001</v>
      </c>
      <c r="E11" s="36">
        <f t="shared" si="0"/>
        <v>0</v>
      </c>
      <c r="F11" s="36">
        <f t="shared" si="0"/>
        <v>11282</v>
      </c>
      <c r="G11" s="36">
        <f t="shared" si="0"/>
        <v>1301.693</v>
      </c>
      <c r="H11" s="36">
        <f t="shared" si="0"/>
        <v>0</v>
      </c>
      <c r="I11" s="36">
        <f t="shared" si="0"/>
        <v>0</v>
      </c>
      <c r="J11" s="36">
        <f t="shared" si="0"/>
        <v>0</v>
      </c>
      <c r="K11" s="36">
        <f t="shared" si="0"/>
        <v>1298.6569999999999</v>
      </c>
      <c r="L11" s="36">
        <f t="shared" si="0"/>
        <v>0</v>
      </c>
      <c r="M11" s="36">
        <f t="shared" si="0"/>
        <v>1298.6569999999999</v>
      </c>
      <c r="N11" s="36">
        <f t="shared" si="0"/>
        <v>21882.402999999998</v>
      </c>
      <c r="O11" s="36">
        <f t="shared" si="0"/>
        <v>42568.321000000004</v>
      </c>
    </row>
    <row r="12" spans="1:17" s="52" customFormat="1" ht="20.25" customHeight="1">
      <c r="A12" s="105">
        <v>1</v>
      </c>
      <c r="B12" s="106" t="s">
        <v>111</v>
      </c>
      <c r="C12" s="66">
        <f>SUM(D12:O12)</f>
        <v>319.75099999999998</v>
      </c>
      <c r="D12" s="66">
        <f>'[1]BIEU 86'!E12</f>
        <v>319.75099999999998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7" ht="20.25" customHeight="1">
      <c r="A13" s="107">
        <v>2</v>
      </c>
      <c r="B13" s="236" t="s">
        <v>173</v>
      </c>
      <c r="C13" s="66">
        <f t="shared" ref="C13:C62" si="1">SUM(D13:O13)</f>
        <v>1760.5619999999999</v>
      </c>
      <c r="D13" s="66">
        <f>'[1]BIEU 86'!E13</f>
        <v>1760.5619999999999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20.25" customHeight="1">
      <c r="A14" s="105">
        <v>3</v>
      </c>
      <c r="B14" s="236" t="s">
        <v>174</v>
      </c>
      <c r="C14" s="66">
        <f t="shared" si="1"/>
        <v>0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1:17" ht="20.25" customHeight="1">
      <c r="A15" s="107" t="s">
        <v>6</v>
      </c>
      <c r="B15" s="236" t="s">
        <v>175</v>
      </c>
      <c r="C15" s="66">
        <f t="shared" si="1"/>
        <v>6513.7719999999999</v>
      </c>
      <c r="D15" s="66">
        <f>'[1]BIEU 86'!E15</f>
        <v>6513.7719999999999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1:17" ht="20.25" customHeight="1">
      <c r="A16" s="105" t="s">
        <v>6</v>
      </c>
      <c r="B16" s="237" t="s">
        <v>176</v>
      </c>
      <c r="C16" s="66">
        <f t="shared" si="1"/>
        <v>7529.7370000000001</v>
      </c>
      <c r="D16" s="66">
        <f>'[1]BIEU 86'!E16</f>
        <v>7529.7370000000001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1:15" ht="20.25" customHeight="1">
      <c r="A17" s="107" t="s">
        <v>6</v>
      </c>
      <c r="B17" s="108" t="s">
        <v>177</v>
      </c>
      <c r="C17" s="66">
        <f t="shared" si="1"/>
        <v>6849.2470000000003</v>
      </c>
      <c r="D17" s="66">
        <f>'[1]BIEU 86'!E17</f>
        <v>6849.2470000000003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1:15" ht="20.25" customHeight="1">
      <c r="A18" s="105" t="s">
        <v>6</v>
      </c>
      <c r="B18" s="108" t="s">
        <v>178</v>
      </c>
      <c r="C18" s="66">
        <f t="shared" si="1"/>
        <v>7582.9539999999997</v>
      </c>
      <c r="D18" s="66">
        <f>'[1]BIEU 86'!E18</f>
        <v>7582.9539999999997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1:15" s="46" customFormat="1" ht="20.25" customHeight="1">
      <c r="A19" s="107" t="s">
        <v>6</v>
      </c>
      <c r="B19" s="109" t="s">
        <v>179</v>
      </c>
      <c r="C19" s="66">
        <f t="shared" si="1"/>
        <v>8319.0439999999999</v>
      </c>
      <c r="D19" s="66">
        <f>'[1]BIEU 86'!E19</f>
        <v>8319.0439999999999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</row>
    <row r="20" spans="1:15" s="46" customFormat="1" ht="20.25" customHeight="1">
      <c r="A20" s="105" t="s">
        <v>6</v>
      </c>
      <c r="B20" s="106" t="s">
        <v>180</v>
      </c>
      <c r="C20" s="66">
        <f t="shared" si="1"/>
        <v>8987.5229999999992</v>
      </c>
      <c r="D20" s="66">
        <f>'[1]BIEU 86'!E20</f>
        <v>8987.5229999999992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</row>
    <row r="21" spans="1:15" s="46" customFormat="1" ht="20.25" customHeight="1">
      <c r="A21" s="107" t="s">
        <v>6</v>
      </c>
      <c r="B21" s="111" t="s">
        <v>181</v>
      </c>
      <c r="C21" s="66">
        <f t="shared" si="1"/>
        <v>9208.1939999999995</v>
      </c>
      <c r="D21" s="66">
        <f>'[1]BIEU 86'!E21</f>
        <v>9208.1939999999995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</row>
    <row r="22" spans="1:15" s="46" customFormat="1" ht="20.25" customHeight="1">
      <c r="A22" s="105">
        <v>4</v>
      </c>
      <c r="B22" s="233" t="s">
        <v>182</v>
      </c>
      <c r="C22" s="66">
        <f t="shared" si="1"/>
        <v>0</v>
      </c>
      <c r="D22" s="66">
        <f>'[1]BIEU 86'!E22</f>
        <v>0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</row>
    <row r="23" spans="1:15" s="46" customFormat="1" ht="20.25" customHeight="1">
      <c r="A23" s="107" t="s">
        <v>6</v>
      </c>
      <c r="B23" s="233" t="s">
        <v>175</v>
      </c>
      <c r="C23" s="66">
        <f t="shared" si="1"/>
        <v>6304.33</v>
      </c>
      <c r="D23" s="66">
        <f>'[1]BIEU 86'!E23</f>
        <v>6304.33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spans="1:15" s="46" customFormat="1" ht="20.25" customHeight="1">
      <c r="A24" s="107" t="s">
        <v>6</v>
      </c>
      <c r="B24" s="233" t="s">
        <v>183</v>
      </c>
      <c r="C24" s="66">
        <f t="shared" si="1"/>
        <v>5815.0290000000005</v>
      </c>
      <c r="D24" s="66">
        <f>'[1]BIEU 86'!E24</f>
        <v>5815.0290000000005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spans="1:15" s="46" customFormat="1" ht="20.25" customHeight="1">
      <c r="A25" s="107" t="s">
        <v>6</v>
      </c>
      <c r="B25" s="233" t="s">
        <v>184</v>
      </c>
      <c r="C25" s="66">
        <f t="shared" si="1"/>
        <v>4286.4380000000001</v>
      </c>
      <c r="D25" s="66">
        <f>'[1]BIEU 86'!E25</f>
        <v>4286.4380000000001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</row>
    <row r="26" spans="1:15" s="46" customFormat="1" ht="20.25" customHeight="1">
      <c r="A26" s="107" t="s">
        <v>6</v>
      </c>
      <c r="B26" s="233" t="s">
        <v>177</v>
      </c>
      <c r="C26" s="66">
        <f t="shared" si="1"/>
        <v>7329.41</v>
      </c>
      <c r="D26" s="66">
        <f>'[1]BIEU 86'!E26</f>
        <v>7329.41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s="46" customFormat="1" ht="20.25" customHeight="1">
      <c r="A27" s="107" t="s">
        <v>6</v>
      </c>
      <c r="B27" s="233" t="s">
        <v>185</v>
      </c>
      <c r="C27" s="66">
        <f t="shared" si="1"/>
        <v>5334.6369999999997</v>
      </c>
      <c r="D27" s="66">
        <f>'[1]BIEU 86'!E27</f>
        <v>5334.6369999999997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</row>
    <row r="28" spans="1:15" s="46" customFormat="1" ht="20.25" customHeight="1">
      <c r="A28" s="107" t="s">
        <v>6</v>
      </c>
      <c r="B28" s="233" t="s">
        <v>186</v>
      </c>
      <c r="C28" s="66">
        <f t="shared" si="1"/>
        <v>4790.8019999999997</v>
      </c>
      <c r="D28" s="66">
        <f>'[1]BIEU 86'!E28</f>
        <v>4790.8019999999997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  <row r="29" spans="1:15" s="46" customFormat="1" ht="20.25" customHeight="1">
      <c r="A29" s="107" t="s">
        <v>6</v>
      </c>
      <c r="B29" s="233" t="s">
        <v>187</v>
      </c>
      <c r="C29" s="66">
        <f t="shared" si="1"/>
        <v>4789.942</v>
      </c>
      <c r="D29" s="66">
        <f>'[1]BIEU 86'!E29</f>
        <v>4789.942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1:15" s="46" customFormat="1" ht="20.25" customHeight="1">
      <c r="A30" s="107" t="s">
        <v>6</v>
      </c>
      <c r="B30" s="233" t="s">
        <v>188</v>
      </c>
      <c r="C30" s="66">
        <f t="shared" si="1"/>
        <v>4175.3549999999996</v>
      </c>
      <c r="D30" s="66">
        <f>'[1]BIEU 86'!E30</f>
        <v>4175.3549999999996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</row>
    <row r="31" spans="1:15" s="46" customFormat="1" ht="20.25" customHeight="1">
      <c r="A31" s="107" t="s">
        <v>6</v>
      </c>
      <c r="B31" s="233" t="s">
        <v>189</v>
      </c>
      <c r="C31" s="66">
        <f t="shared" si="1"/>
        <v>5439.6909999999998</v>
      </c>
      <c r="D31" s="66">
        <f>'[1]BIEU 86'!E31</f>
        <v>5439.6909999999998</v>
      </c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2" spans="1:15" s="46" customFormat="1" ht="20.25" customHeight="1">
      <c r="A32" s="105" t="s">
        <v>6</v>
      </c>
      <c r="B32" s="106" t="s">
        <v>190</v>
      </c>
      <c r="C32" s="66">
        <f t="shared" si="1"/>
        <v>4657.1769999999997</v>
      </c>
      <c r="D32" s="66">
        <f>'[1]BIEU 86'!E32</f>
        <v>4657.1769999999997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</row>
    <row r="33" spans="1:15" ht="20.25" customHeight="1">
      <c r="A33" s="107" t="s">
        <v>6</v>
      </c>
      <c r="B33" s="112" t="s">
        <v>191</v>
      </c>
      <c r="C33" s="66">
        <f t="shared" si="1"/>
        <v>4811.9939999999997</v>
      </c>
      <c r="D33" s="66">
        <f>'[1]BIEU 86'!E33</f>
        <v>4811.9939999999997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ht="20.25" customHeight="1">
      <c r="A34" s="105" t="s">
        <v>6</v>
      </c>
      <c r="B34" s="112" t="s">
        <v>192</v>
      </c>
      <c r="C34" s="66">
        <f t="shared" si="1"/>
        <v>3632.71</v>
      </c>
      <c r="D34" s="66">
        <f>'[1]BIEU 86'!E34</f>
        <v>3632.71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ht="20.25" customHeight="1">
      <c r="A35" s="107">
        <v>5</v>
      </c>
      <c r="B35" s="113" t="s">
        <v>193</v>
      </c>
      <c r="C35" s="66">
        <f t="shared" si="1"/>
        <v>0</v>
      </c>
      <c r="D35" s="66">
        <f>'[1]BIEU 86'!E35</f>
        <v>0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ht="20.25" customHeight="1">
      <c r="A36" s="105" t="s">
        <v>6</v>
      </c>
      <c r="B36" s="113" t="s">
        <v>190</v>
      </c>
      <c r="C36" s="66">
        <f t="shared" si="1"/>
        <v>2923.9630000000002</v>
      </c>
      <c r="D36" s="66">
        <f>'[1]BIEU 86'!E36</f>
        <v>2923.9630000000002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5" ht="20.25" customHeight="1">
      <c r="A37" s="107" t="s">
        <v>6</v>
      </c>
      <c r="B37" s="112" t="s">
        <v>189</v>
      </c>
      <c r="C37" s="66">
        <f t="shared" si="1"/>
        <v>3854.924</v>
      </c>
      <c r="D37" s="66">
        <f>'[1]BIEU 86'!E37</f>
        <v>3854.924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1:15" ht="20.25" customHeight="1">
      <c r="A38" s="105" t="s">
        <v>6</v>
      </c>
      <c r="B38" s="113" t="s">
        <v>192</v>
      </c>
      <c r="C38" s="66">
        <f t="shared" si="1"/>
        <v>3510.529</v>
      </c>
      <c r="D38" s="66">
        <f>'[1]BIEU 86'!E38</f>
        <v>3510.529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5" ht="20.25" customHeight="1">
      <c r="A39" s="107" t="s">
        <v>6</v>
      </c>
      <c r="B39" s="113" t="s">
        <v>191</v>
      </c>
      <c r="C39" s="66">
        <f t="shared" si="1"/>
        <v>4269.57</v>
      </c>
      <c r="D39" s="66">
        <f>'[1]BIEU 86'!E39</f>
        <v>4269.57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1:15" ht="20.25" customHeight="1">
      <c r="A40" s="105" t="s">
        <v>6</v>
      </c>
      <c r="B40" s="113" t="s">
        <v>187</v>
      </c>
      <c r="C40" s="66">
        <f t="shared" si="1"/>
        <v>3597.3850000000002</v>
      </c>
      <c r="D40" s="66">
        <f>'[1]BIEU 86'!E40</f>
        <v>3597.3850000000002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1:15" ht="20.25" customHeight="1">
      <c r="A41" s="107" t="s">
        <v>6</v>
      </c>
      <c r="B41" s="113" t="s">
        <v>188</v>
      </c>
      <c r="C41" s="66">
        <f t="shared" si="1"/>
        <v>2624.377</v>
      </c>
      <c r="D41" s="66">
        <f>'[1]BIEU 86'!E41</f>
        <v>2624.377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 ht="20.25" customHeight="1">
      <c r="A42" s="105" t="s">
        <v>6</v>
      </c>
      <c r="B42" s="113" t="s">
        <v>175</v>
      </c>
      <c r="C42" s="66">
        <f t="shared" si="1"/>
        <v>3667.183</v>
      </c>
      <c r="D42" s="66">
        <f>'[1]BIEU 86'!E42</f>
        <v>3667.183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ht="20.25" customHeight="1">
      <c r="A43" s="107" t="s">
        <v>6</v>
      </c>
      <c r="B43" s="113" t="s">
        <v>177</v>
      </c>
      <c r="C43" s="66">
        <f t="shared" si="1"/>
        <v>3788.962</v>
      </c>
      <c r="D43" s="66">
        <f>'[1]BIEU 86'!E43</f>
        <v>3788.962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</row>
    <row r="44" spans="1:15" ht="20.25" customHeight="1">
      <c r="A44" s="105" t="s">
        <v>6</v>
      </c>
      <c r="B44" s="113" t="s">
        <v>185</v>
      </c>
      <c r="C44" s="66">
        <f t="shared" si="1"/>
        <v>3450.4940000000001</v>
      </c>
      <c r="D44" s="66">
        <f>'[1]BIEU 86'!E44</f>
        <v>3450.4940000000001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1:15" ht="20.25" customHeight="1">
      <c r="A45" s="107" t="s">
        <v>6</v>
      </c>
      <c r="B45" s="114" t="s">
        <v>186</v>
      </c>
      <c r="C45" s="66">
        <f t="shared" si="1"/>
        <v>2600.8530000000001</v>
      </c>
      <c r="D45" s="66">
        <f>'[1]BIEU 86'!E45</f>
        <v>2600.8530000000001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1:15" ht="20.25" customHeight="1">
      <c r="A46" s="105" t="s">
        <v>6</v>
      </c>
      <c r="B46" s="114" t="s">
        <v>184</v>
      </c>
      <c r="C46" s="66">
        <f t="shared" si="1"/>
        <v>2564.1280000000002</v>
      </c>
      <c r="D46" s="66">
        <f>'[1]BIEU 86'!E46</f>
        <v>2564.1280000000002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ht="20.25" customHeight="1">
      <c r="A47" s="107" t="s">
        <v>6</v>
      </c>
      <c r="B47" s="114" t="s">
        <v>194</v>
      </c>
      <c r="C47" s="66">
        <f t="shared" si="1"/>
        <v>3655.3620000000001</v>
      </c>
      <c r="D47" s="66">
        <f>'[1]BIEU 86'!E47</f>
        <v>3655.3620000000001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ht="20.25" customHeight="1">
      <c r="A48" s="105">
        <v>6</v>
      </c>
      <c r="B48" s="114" t="s">
        <v>126</v>
      </c>
      <c r="C48" s="66">
        <f t="shared" si="1"/>
        <v>11282</v>
      </c>
      <c r="D48" s="66"/>
      <c r="E48" s="66"/>
      <c r="F48" s="66">
        <f>'[1]BIEU 86'!E48</f>
        <v>11282</v>
      </c>
      <c r="G48" s="66"/>
      <c r="H48" s="66"/>
      <c r="I48" s="66"/>
      <c r="J48" s="66"/>
      <c r="K48" s="66"/>
      <c r="L48" s="66"/>
      <c r="M48" s="66"/>
      <c r="N48" s="66"/>
      <c r="O48" s="66"/>
    </row>
    <row r="49" spans="1:15" ht="20.25" customHeight="1">
      <c r="A49" s="107">
        <v>7</v>
      </c>
      <c r="B49" s="114" t="s">
        <v>195</v>
      </c>
      <c r="C49" s="66">
        <f t="shared" si="1"/>
        <v>1301.693</v>
      </c>
      <c r="D49" s="66"/>
      <c r="E49" s="66"/>
      <c r="F49" s="66"/>
      <c r="G49" s="66">
        <f>'[1]BIEU 86'!E49</f>
        <v>1301.693</v>
      </c>
      <c r="H49" s="66"/>
      <c r="I49" s="66"/>
      <c r="J49" s="66"/>
      <c r="K49" s="66"/>
      <c r="L49" s="66"/>
      <c r="M49" s="66"/>
      <c r="N49" s="66"/>
      <c r="O49" s="66"/>
    </row>
    <row r="50" spans="1:15" ht="20.25" customHeight="1">
      <c r="A50" s="105">
        <v>8</v>
      </c>
      <c r="B50" s="114" t="s">
        <v>121</v>
      </c>
      <c r="C50" s="66">
        <f>K50</f>
        <v>1298.6569999999999</v>
      </c>
      <c r="D50" s="66"/>
      <c r="E50" s="66"/>
      <c r="F50" s="66"/>
      <c r="G50" s="66"/>
      <c r="H50" s="66"/>
      <c r="I50" s="66"/>
      <c r="J50" s="66"/>
      <c r="K50" s="66">
        <f>'[1]BIEU 86'!E50</f>
        <v>1298.6569999999999</v>
      </c>
      <c r="L50" s="66"/>
      <c r="M50" s="66">
        <f>K50</f>
        <v>1298.6569999999999</v>
      </c>
      <c r="N50" s="66"/>
      <c r="O50" s="66"/>
    </row>
    <row r="51" spans="1:15" ht="20.25" customHeight="1">
      <c r="A51" s="107">
        <v>9</v>
      </c>
      <c r="B51" s="114" t="s">
        <v>109</v>
      </c>
      <c r="C51" s="66">
        <f t="shared" si="1"/>
        <v>10906.989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>
        <f>'[1]BIEU 86'!E51</f>
        <v>10906.989</v>
      </c>
      <c r="O51" s="66"/>
    </row>
    <row r="52" spans="1:15" ht="20.25" customHeight="1">
      <c r="A52" s="105">
        <v>10</v>
      </c>
      <c r="B52" s="114" t="s">
        <v>120</v>
      </c>
      <c r="C52" s="66">
        <f t="shared" si="1"/>
        <v>1437.78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>
        <f>'[1]BIEU 86'!E52</f>
        <v>1437.78</v>
      </c>
      <c r="O52" s="66"/>
    </row>
    <row r="53" spans="1:15" ht="20.25" customHeight="1">
      <c r="A53" s="107">
        <v>11</v>
      </c>
      <c r="B53" s="114" t="s">
        <v>118</v>
      </c>
      <c r="C53" s="66">
        <f t="shared" si="1"/>
        <v>5998.3119999999999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>
        <f>'[1]BIEU 86'!E53</f>
        <v>5998.3119999999999</v>
      </c>
      <c r="O53" s="66"/>
    </row>
    <row r="54" spans="1:15" ht="20.25" customHeight="1">
      <c r="A54" s="105">
        <v>12</v>
      </c>
      <c r="B54" s="237" t="s">
        <v>110</v>
      </c>
      <c r="C54" s="66">
        <f t="shared" si="1"/>
        <v>1332.337</v>
      </c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>
        <f>'[1]BIEU 86'!E54</f>
        <v>1332.337</v>
      </c>
      <c r="O54" s="66"/>
    </row>
    <row r="55" spans="1:15" ht="20.25" customHeight="1">
      <c r="A55" s="107">
        <v>13</v>
      </c>
      <c r="B55" s="237" t="s">
        <v>168</v>
      </c>
      <c r="C55" s="66">
        <f t="shared" si="1"/>
        <v>509.32</v>
      </c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>
        <f>'[1]BIEU 86'!E55</f>
        <v>509.32</v>
      </c>
      <c r="O55" s="66"/>
    </row>
    <row r="56" spans="1:15" ht="20.25" customHeight="1">
      <c r="A56" s="105">
        <v>14</v>
      </c>
      <c r="B56" s="237" t="s">
        <v>169</v>
      </c>
      <c r="C56" s="66">
        <f t="shared" si="1"/>
        <v>616.62699999999995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>
        <f>'[1]BIEU 86'!E56</f>
        <v>616.62699999999995</v>
      </c>
      <c r="O56" s="66"/>
    </row>
    <row r="57" spans="1:15" ht="20.25" customHeight="1">
      <c r="A57" s="107">
        <v>15</v>
      </c>
      <c r="B57" s="237" t="s">
        <v>170</v>
      </c>
      <c r="C57" s="66">
        <f t="shared" si="1"/>
        <v>564.35799999999995</v>
      </c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>
        <f>'[1]BIEU 86'!E57</f>
        <v>564.35799999999995</v>
      </c>
      <c r="O57" s="66"/>
    </row>
    <row r="58" spans="1:15" ht="20.25" customHeight="1">
      <c r="A58" s="105">
        <v>16</v>
      </c>
      <c r="B58" s="237" t="s">
        <v>171</v>
      </c>
      <c r="C58" s="66">
        <f t="shared" si="1"/>
        <v>516.67999999999995</v>
      </c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>
        <f>'[1]BIEU 86'!E58</f>
        <v>516.67999999999995</v>
      </c>
      <c r="O58" s="66"/>
    </row>
    <row r="59" spans="1:15" ht="20.25" customHeight="1">
      <c r="A59" s="107">
        <v>17</v>
      </c>
      <c r="B59" s="237" t="s">
        <v>196</v>
      </c>
      <c r="C59" s="66">
        <f t="shared" si="1"/>
        <v>42015</v>
      </c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>
        <f>'[1]BIEU 86'!E59</f>
        <v>42015</v>
      </c>
    </row>
    <row r="60" spans="1:15" ht="20.25" customHeight="1">
      <c r="A60" s="105">
        <v>18</v>
      </c>
      <c r="B60" s="237" t="s">
        <v>172</v>
      </c>
      <c r="C60" s="66">
        <f t="shared" si="1"/>
        <v>286.101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>
        <f>'[1]BIEU 86'!E60</f>
        <v>286.101</v>
      </c>
    </row>
    <row r="61" spans="1:15" ht="20.25" customHeight="1">
      <c r="A61" s="107">
        <v>19</v>
      </c>
      <c r="B61" s="237" t="s">
        <v>129</v>
      </c>
      <c r="C61" s="66">
        <f t="shared" si="1"/>
        <v>79.733000000000004</v>
      </c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>
        <f>'[1]BIEU 86'!E61</f>
        <v>79.733000000000004</v>
      </c>
    </row>
    <row r="62" spans="1:15" ht="20.25" customHeight="1">
      <c r="A62" s="107">
        <v>20</v>
      </c>
      <c r="B62" s="237" t="s">
        <v>130</v>
      </c>
      <c r="C62" s="66">
        <f t="shared" si="1"/>
        <v>187.48699999999999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>
        <f>'[1]BIEU 86'!E62</f>
        <v>187.48699999999999</v>
      </c>
    </row>
    <row r="63" spans="1:15" ht="20.25" customHeight="1">
      <c r="A63" s="238"/>
      <c r="B63" s="239"/>
      <c r="C63" s="168"/>
      <c r="D63" s="240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3"/>
    </row>
    <row r="64" spans="1:15" ht="22.5" customHeight="1">
      <c r="L64" s="241" t="s">
        <v>258</v>
      </c>
      <c r="M64" s="241"/>
      <c r="N64" s="241"/>
      <c r="O64" s="241"/>
    </row>
  </sheetData>
  <mergeCells count="20">
    <mergeCell ref="L64:O64"/>
    <mergeCell ref="A7:A9"/>
    <mergeCell ref="B7:B9"/>
    <mergeCell ref="C7:C9"/>
    <mergeCell ref="D7:O7"/>
    <mergeCell ref="D8:D9"/>
    <mergeCell ref="E8:E9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A4:O4"/>
    <mergeCell ref="A5:O5"/>
    <mergeCell ref="A6:O6"/>
    <mergeCell ref="M1:O1"/>
  </mergeCells>
  <printOptions horizontalCentered="1"/>
  <pageMargins left="0.19685039370078741" right="0.43307086614173229" top="0.51181102362204722" bottom="0.51181102362204722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K26"/>
  <sheetViews>
    <sheetView workbookViewId="0">
      <selection sqref="A1:A2"/>
    </sheetView>
  </sheetViews>
  <sheetFormatPr defaultRowHeight="15"/>
  <cols>
    <col min="1" max="1" width="4.28515625" customWidth="1"/>
    <col min="2" max="2" width="22.85546875" customWidth="1"/>
    <col min="3" max="3" width="13.28515625" customWidth="1"/>
    <col min="4" max="4" width="12.7109375" customWidth="1"/>
    <col min="5" max="5" width="11.140625" customWidth="1"/>
    <col min="6" max="6" width="14.5703125" customWidth="1"/>
    <col min="7" max="7" width="12.7109375" customWidth="1"/>
    <col min="8" max="8" width="12" style="6" customWidth="1"/>
    <col min="9" max="9" width="11.7109375" style="21" customWidth="1"/>
    <col min="10" max="10" width="10.85546875" style="6" customWidth="1"/>
  </cols>
  <sheetData>
    <row r="1" spans="1:11" ht="19.5" customHeight="1">
      <c r="A1" s="229" t="s">
        <v>256</v>
      </c>
      <c r="B1" s="132"/>
      <c r="C1" s="132"/>
      <c r="H1" s="201" t="s">
        <v>97</v>
      </c>
      <c r="I1" s="201"/>
      <c r="J1" s="201"/>
    </row>
    <row r="2" spans="1:11" ht="16.5">
      <c r="A2" s="142" t="s">
        <v>257</v>
      </c>
      <c r="B2" s="142"/>
      <c r="C2" s="142"/>
    </row>
    <row r="3" spans="1:11">
      <c r="A3" s="1"/>
    </row>
    <row r="4" spans="1:11" ht="15.75">
      <c r="A4" s="203" t="s">
        <v>266</v>
      </c>
      <c r="B4" s="203"/>
      <c r="C4" s="203"/>
      <c r="D4" s="203"/>
      <c r="E4" s="203"/>
      <c r="F4" s="203"/>
      <c r="G4" s="203"/>
      <c r="H4" s="203"/>
      <c r="I4" s="203"/>
      <c r="J4" s="203"/>
    </row>
    <row r="5" spans="1:11">
      <c r="A5" s="222" t="str">
        <f>'76'!A5:O5</f>
        <v>(Dự toán trình Hội đồng nhân dân)</v>
      </c>
      <c r="B5" s="222"/>
      <c r="C5" s="222"/>
      <c r="D5" s="222"/>
      <c r="E5" s="222"/>
      <c r="F5" s="222"/>
      <c r="G5" s="222"/>
      <c r="H5" s="222"/>
      <c r="I5" s="222"/>
      <c r="J5" s="222"/>
    </row>
    <row r="6" spans="1:11">
      <c r="A6" s="3"/>
      <c r="B6" s="3"/>
      <c r="C6" s="3"/>
      <c r="D6" s="3"/>
      <c r="E6" s="3"/>
      <c r="F6" s="3"/>
      <c r="G6" s="3"/>
      <c r="H6" s="5"/>
      <c r="I6" s="223" t="s">
        <v>0</v>
      </c>
      <c r="J6" s="223"/>
    </row>
    <row r="7" spans="1:11" ht="29.25" customHeight="1">
      <c r="A7" s="221" t="s">
        <v>1</v>
      </c>
      <c r="B7" s="221" t="s">
        <v>73</v>
      </c>
      <c r="C7" s="221" t="s">
        <v>74</v>
      </c>
      <c r="D7" s="221" t="s">
        <v>75</v>
      </c>
      <c r="E7" s="221"/>
      <c r="F7" s="221"/>
      <c r="G7" s="221" t="s">
        <v>76</v>
      </c>
      <c r="H7" s="220" t="s">
        <v>77</v>
      </c>
      <c r="I7" s="219" t="s">
        <v>14</v>
      </c>
      <c r="J7" s="220" t="s">
        <v>78</v>
      </c>
    </row>
    <row r="8" spans="1:11">
      <c r="A8" s="221"/>
      <c r="B8" s="221"/>
      <c r="C8" s="221"/>
      <c r="D8" s="221" t="s">
        <v>79</v>
      </c>
      <c r="E8" s="221" t="s">
        <v>37</v>
      </c>
      <c r="F8" s="221"/>
      <c r="G8" s="221"/>
      <c r="H8" s="220"/>
      <c r="I8" s="219"/>
      <c r="J8" s="220"/>
    </row>
    <row r="9" spans="1:11" ht="72" customHeight="1">
      <c r="A9" s="221"/>
      <c r="B9" s="221"/>
      <c r="C9" s="221"/>
      <c r="D9" s="221"/>
      <c r="E9" s="185" t="s">
        <v>80</v>
      </c>
      <c r="F9" s="185" t="s">
        <v>81</v>
      </c>
      <c r="G9" s="221"/>
      <c r="H9" s="220"/>
      <c r="I9" s="219"/>
      <c r="J9" s="220"/>
    </row>
    <row r="10" spans="1:11" ht="22.5" customHeight="1">
      <c r="A10" s="14" t="s">
        <v>2</v>
      </c>
      <c r="B10" s="14" t="s">
        <v>3</v>
      </c>
      <c r="C10" s="14">
        <v>1</v>
      </c>
      <c r="D10" s="14">
        <v>2</v>
      </c>
      <c r="E10" s="14">
        <v>3</v>
      </c>
      <c r="F10" s="14">
        <v>4</v>
      </c>
      <c r="G10" s="14">
        <v>5</v>
      </c>
      <c r="H10" s="19">
        <v>6</v>
      </c>
      <c r="I10" s="22">
        <v>7</v>
      </c>
      <c r="J10" s="19">
        <v>8</v>
      </c>
    </row>
    <row r="11" spans="1:11" ht="19.5" customHeight="1">
      <c r="A11" s="15"/>
      <c r="B11" s="16" t="s">
        <v>55</v>
      </c>
      <c r="C11" s="20">
        <f t="shared" ref="C11:J11" si="0">SUM(C12:C23)</f>
        <v>94497</v>
      </c>
      <c r="D11" s="20">
        <f t="shared" si="0"/>
        <v>38610</v>
      </c>
      <c r="E11" s="83">
        <f t="shared" si="0"/>
        <v>0</v>
      </c>
      <c r="F11" s="83">
        <f t="shared" si="0"/>
        <v>0</v>
      </c>
      <c r="G11" s="83">
        <f>SUM(G12:G23)</f>
        <v>55887</v>
      </c>
      <c r="H11" s="20">
        <f t="shared" si="0"/>
        <v>0</v>
      </c>
      <c r="I11" s="20">
        <f t="shared" si="0"/>
        <v>0</v>
      </c>
      <c r="J11" s="20">
        <f t="shared" si="0"/>
        <v>94497</v>
      </c>
      <c r="K11" s="25"/>
    </row>
    <row r="12" spans="1:11" ht="19.5" customHeight="1">
      <c r="A12" s="76">
        <v>1</v>
      </c>
      <c r="B12" s="242" t="s">
        <v>175</v>
      </c>
      <c r="C12" s="71">
        <f>+D12+G12+H12+I12</f>
        <v>7359.9</v>
      </c>
      <c r="D12" s="85">
        <v>2867.4</v>
      </c>
      <c r="E12" s="86"/>
      <c r="F12" s="86"/>
      <c r="G12" s="242">
        <v>4492.5</v>
      </c>
      <c r="H12" s="87"/>
      <c r="I12" s="242"/>
      <c r="J12" s="71">
        <f>+C12</f>
        <v>7359.9</v>
      </c>
    </row>
    <row r="13" spans="1:11" ht="19.5" customHeight="1">
      <c r="A13" s="76">
        <v>2</v>
      </c>
      <c r="B13" s="242" t="s">
        <v>198</v>
      </c>
      <c r="C13" s="71">
        <f t="shared" ref="C13:C23" si="1">+D13+G13+H13+I13</f>
        <v>16500.5</v>
      </c>
      <c r="D13" s="85">
        <v>12114.9</v>
      </c>
      <c r="E13" s="86"/>
      <c r="F13" s="86"/>
      <c r="G13" s="242">
        <v>4385.6000000000004</v>
      </c>
      <c r="H13" s="87"/>
      <c r="I13" s="242"/>
      <c r="J13" s="71">
        <f t="shared" ref="J13:J23" si="2">+C13</f>
        <v>16500.5</v>
      </c>
    </row>
    <row r="14" spans="1:11" ht="19.5" customHeight="1">
      <c r="A14" s="76">
        <v>3</v>
      </c>
      <c r="B14" s="242" t="s">
        <v>185</v>
      </c>
      <c r="C14" s="71">
        <f t="shared" si="1"/>
        <v>8838.9670000000006</v>
      </c>
      <c r="D14" s="85">
        <v>4628.7</v>
      </c>
      <c r="E14" s="71"/>
      <c r="F14" s="71"/>
      <c r="G14" s="242">
        <v>4210.2669999999998</v>
      </c>
      <c r="H14" s="87"/>
      <c r="I14" s="242"/>
      <c r="J14" s="71">
        <f t="shared" si="2"/>
        <v>8838.9670000000006</v>
      </c>
    </row>
    <row r="15" spans="1:11" ht="19.5" customHeight="1">
      <c r="A15" s="76">
        <v>4</v>
      </c>
      <c r="B15" s="242" t="s">
        <v>186</v>
      </c>
      <c r="C15" s="71">
        <f t="shared" si="1"/>
        <v>6388.0330000000004</v>
      </c>
      <c r="D15" s="85">
        <v>1842</v>
      </c>
      <c r="E15" s="71"/>
      <c r="F15" s="71"/>
      <c r="G15" s="242">
        <v>4546.0330000000004</v>
      </c>
      <c r="H15" s="87"/>
      <c r="I15" s="242"/>
      <c r="J15" s="71">
        <f t="shared" si="2"/>
        <v>6388.0330000000004</v>
      </c>
    </row>
    <row r="16" spans="1:11" ht="19.5" customHeight="1">
      <c r="A16" s="76">
        <v>5</v>
      </c>
      <c r="B16" s="242" t="s">
        <v>184</v>
      </c>
      <c r="C16" s="71">
        <f t="shared" si="1"/>
        <v>6982.5669999999991</v>
      </c>
      <c r="D16" s="85">
        <v>2185.6</v>
      </c>
      <c r="E16" s="79"/>
      <c r="F16" s="79"/>
      <c r="G16" s="242">
        <v>4796.9669999999996</v>
      </c>
      <c r="H16" s="87"/>
      <c r="I16" s="242"/>
      <c r="J16" s="71">
        <f t="shared" si="2"/>
        <v>6982.5669999999991</v>
      </c>
    </row>
    <row r="17" spans="1:10" ht="19.5" customHeight="1">
      <c r="A17" s="76">
        <v>6</v>
      </c>
      <c r="B17" s="242" t="s">
        <v>194</v>
      </c>
      <c r="C17" s="71">
        <f t="shared" si="1"/>
        <v>6602.9669999999996</v>
      </c>
      <c r="D17" s="85">
        <v>1649.5</v>
      </c>
      <c r="E17" s="79"/>
      <c r="F17" s="79"/>
      <c r="G17" s="242">
        <v>4953.4669999999996</v>
      </c>
      <c r="H17" s="87"/>
      <c r="I17" s="242"/>
      <c r="J17" s="71">
        <f t="shared" si="2"/>
        <v>6602.9669999999996</v>
      </c>
    </row>
    <row r="18" spans="1:10" ht="19.5" customHeight="1">
      <c r="A18" s="76">
        <v>7</v>
      </c>
      <c r="B18" s="242" t="s">
        <v>191</v>
      </c>
      <c r="C18" s="71">
        <f t="shared" si="1"/>
        <v>7296.7330000000002</v>
      </c>
      <c r="D18" s="85">
        <v>2002</v>
      </c>
      <c r="E18" s="79"/>
      <c r="F18" s="79"/>
      <c r="G18" s="242">
        <v>5294.7330000000002</v>
      </c>
      <c r="H18" s="87"/>
      <c r="I18" s="242"/>
      <c r="J18" s="71">
        <f t="shared" si="2"/>
        <v>7296.7330000000002</v>
      </c>
    </row>
    <row r="19" spans="1:10" ht="19.5" customHeight="1">
      <c r="A19" s="76">
        <v>8</v>
      </c>
      <c r="B19" s="242" t="s">
        <v>190</v>
      </c>
      <c r="C19" s="71">
        <f t="shared" si="1"/>
        <v>9247.4670000000006</v>
      </c>
      <c r="D19" s="85">
        <v>4571</v>
      </c>
      <c r="E19" s="79"/>
      <c r="F19" s="79"/>
      <c r="G19" s="242">
        <v>4676.4669999999996</v>
      </c>
      <c r="H19" s="87"/>
      <c r="I19" s="242"/>
      <c r="J19" s="71">
        <f t="shared" si="2"/>
        <v>9247.4670000000006</v>
      </c>
    </row>
    <row r="20" spans="1:10" ht="19.5" customHeight="1">
      <c r="A20" s="76">
        <v>9</v>
      </c>
      <c r="B20" s="242" t="s">
        <v>189</v>
      </c>
      <c r="C20" s="71">
        <f t="shared" si="1"/>
        <v>6102.2330000000002</v>
      </c>
      <c r="D20" s="85">
        <v>1600.7</v>
      </c>
      <c r="E20" s="79"/>
      <c r="F20" s="79"/>
      <c r="G20" s="242">
        <v>4501.5330000000004</v>
      </c>
      <c r="H20" s="87"/>
      <c r="I20" s="242"/>
      <c r="J20" s="71">
        <f t="shared" si="2"/>
        <v>6102.2330000000002</v>
      </c>
    </row>
    <row r="21" spans="1:10" ht="19.5" customHeight="1">
      <c r="A21" s="76">
        <v>10</v>
      </c>
      <c r="B21" s="242" t="s">
        <v>199</v>
      </c>
      <c r="C21" s="71">
        <f t="shared" si="1"/>
        <v>5706.2330000000002</v>
      </c>
      <c r="D21" s="85">
        <v>1327</v>
      </c>
      <c r="E21" s="79"/>
      <c r="F21" s="79"/>
      <c r="G21" s="242">
        <v>4379.2330000000002</v>
      </c>
      <c r="H21" s="87"/>
      <c r="I21" s="242"/>
      <c r="J21" s="71">
        <f t="shared" si="2"/>
        <v>5706.2330000000002</v>
      </c>
    </row>
    <row r="22" spans="1:10" ht="19.5" customHeight="1">
      <c r="A22" s="76">
        <v>11</v>
      </c>
      <c r="B22" s="242" t="s">
        <v>200</v>
      </c>
      <c r="C22" s="71">
        <f t="shared" si="1"/>
        <v>6384.6329999999998</v>
      </c>
      <c r="D22" s="85">
        <v>1565.9</v>
      </c>
      <c r="E22" s="79"/>
      <c r="F22" s="79"/>
      <c r="G22" s="242">
        <v>4818.7330000000002</v>
      </c>
      <c r="H22" s="87"/>
      <c r="I22" s="242"/>
      <c r="J22" s="71">
        <f t="shared" si="2"/>
        <v>6384.6329999999998</v>
      </c>
    </row>
    <row r="23" spans="1:10" ht="19.5" customHeight="1">
      <c r="A23" s="76">
        <v>12</v>
      </c>
      <c r="B23" s="242" t="s">
        <v>192</v>
      </c>
      <c r="C23" s="71">
        <f t="shared" si="1"/>
        <v>7086.7669999999998</v>
      </c>
      <c r="D23" s="85">
        <v>2255.3000000000002</v>
      </c>
      <c r="E23" s="79"/>
      <c r="F23" s="79"/>
      <c r="G23" s="242">
        <v>4831.4669999999996</v>
      </c>
      <c r="H23" s="87"/>
      <c r="I23" s="242"/>
      <c r="J23" s="71">
        <f t="shared" si="2"/>
        <v>7086.7669999999998</v>
      </c>
    </row>
    <row r="24" spans="1:10" ht="26.25" customHeight="1">
      <c r="G24" s="241" t="s">
        <v>258</v>
      </c>
      <c r="H24" s="241"/>
      <c r="I24" s="241"/>
      <c r="J24" s="241"/>
    </row>
    <row r="25" spans="1:10">
      <c r="G25" s="25"/>
    </row>
    <row r="26" spans="1:10">
      <c r="G26" s="25"/>
    </row>
  </sheetData>
  <mergeCells count="15">
    <mergeCell ref="G24:J24"/>
    <mergeCell ref="H1:J1"/>
    <mergeCell ref="I7:I9"/>
    <mergeCell ref="J7:J9"/>
    <mergeCell ref="D8:D9"/>
    <mergeCell ref="E8:F8"/>
    <mergeCell ref="A4:J4"/>
    <mergeCell ref="A5:J5"/>
    <mergeCell ref="I6:J6"/>
    <mergeCell ref="A7:A9"/>
    <mergeCell ref="B7:B9"/>
    <mergeCell ref="C7:C9"/>
    <mergeCell ref="D7:F7"/>
    <mergeCell ref="G7:G9"/>
    <mergeCell ref="H7:H9"/>
  </mergeCells>
  <printOptions horizontalCentered="1"/>
  <pageMargins left="0.45" right="0.7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'70'!Print_Titles</vt:lpstr>
      <vt:lpstr>'71'!Print_Titles</vt:lpstr>
      <vt:lpstr>'72'!Print_Titles</vt:lpstr>
      <vt:lpstr>'74'!Print_Titles</vt:lpstr>
      <vt:lpstr>'75'!Print_Titles</vt:lpstr>
      <vt:lpstr>'76'!Print_Titles</vt:lpstr>
      <vt:lpstr>'80'!Print_Titles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AVu</cp:lastModifiedBy>
  <cp:lastPrinted>2022-12-03T02:38:42Z</cp:lastPrinted>
  <dcterms:created xsi:type="dcterms:W3CDTF">2019-02-13T00:29:07Z</dcterms:created>
  <dcterms:modified xsi:type="dcterms:W3CDTF">2023-03-30T03:47:56Z</dcterms:modified>
</cp:coreProperties>
</file>